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glw53\Documents\Postharvest Water\Sanitizers\"/>
    </mc:Choice>
  </mc:AlternateContent>
  <bookViews>
    <workbookView showSheetTabs="0" xWindow="0" yWindow="0" windowWidth="23040" windowHeight="9396"/>
  </bookViews>
  <sheets>
    <sheet name="Front page" sheetId="3" r:id="rId1"/>
    <sheet name="Active ingredients" sheetId="4" r:id="rId2"/>
    <sheet name="Label info (alt)" sheetId="8" r:id="rId3"/>
    <sheet name="Product info" sheetId="6" r:id="rId4"/>
    <sheet name="Full Database" sheetId="1" r:id="rId5"/>
    <sheet name="Lists" sheetId="2" r:id="rId6"/>
    <sheet name="Comparison to Kinchla" sheetId="10" state="hidden" r:id="rId7"/>
    <sheet name="Kinchla Info" sheetId="9" state="hidden" r:id="rId8"/>
    <sheet name="Label info" sheetId="5" state="hidden" r:id="rId9"/>
  </sheets>
  <externalReferences>
    <externalReference r:id="rId10"/>
  </externalReferences>
  <definedNames>
    <definedName name="_xlnm._FilterDatabase" localSheetId="1" hidden="1">'Active ingredients'!$A$8:$J$71</definedName>
    <definedName name="_xlnm._FilterDatabase" localSheetId="6" hidden="1">'Comparison to Kinchla'!$A$3:$BI$63</definedName>
    <definedName name="_xlnm._FilterDatabase" localSheetId="0" hidden="1">'Front page'!$A$8:$B$71</definedName>
    <definedName name="_xlnm._FilterDatabase" localSheetId="4" hidden="1">'Full Database'!$A$3:$AD$3</definedName>
    <definedName name="_xlnm._FilterDatabase" localSheetId="7" hidden="1">'Kinchla Info'!$A$1:$Q$26</definedName>
    <definedName name="_xlnm._FilterDatabase" localSheetId="8" hidden="1">'Label info'!$A$8:$P$8</definedName>
    <definedName name="_xlnm._FilterDatabase" localSheetId="2" hidden="1">'Label info (alt)'!$A$8:$K$71</definedName>
    <definedName name="_xlnm._FilterDatabase" localSheetId="3" hidden="1">'Product info'!$A$8:$F$8</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1" i="6" l="1"/>
  <c r="E71" i="6"/>
  <c r="F70" i="6"/>
  <c r="E70" i="6"/>
  <c r="F69" i="6"/>
  <c r="E69" i="6"/>
  <c r="F68" i="6"/>
  <c r="E68" i="6"/>
  <c r="F67" i="6"/>
  <c r="E67" i="6"/>
  <c r="F66" i="6"/>
  <c r="E66" i="6"/>
  <c r="F65" i="6"/>
  <c r="E65" i="6"/>
  <c r="F64" i="6"/>
  <c r="E64" i="6"/>
  <c r="F63" i="6"/>
  <c r="E63" i="6"/>
  <c r="F62" i="6"/>
  <c r="E62" i="6"/>
  <c r="F61" i="6"/>
  <c r="E61" i="6"/>
  <c r="F60" i="6"/>
  <c r="E60" i="6"/>
  <c r="F59" i="6"/>
  <c r="E59" i="6"/>
  <c r="F58" i="6"/>
  <c r="E58" i="6"/>
  <c r="F57" i="6"/>
  <c r="E57" i="6"/>
  <c r="F56" i="6"/>
  <c r="E56" i="6"/>
  <c r="F55" i="6"/>
  <c r="E55" i="6"/>
  <c r="F54" i="6"/>
  <c r="E54" i="6"/>
  <c r="F53" i="6"/>
  <c r="E53" i="6"/>
  <c r="F52" i="6"/>
  <c r="E52" i="6"/>
  <c r="F51" i="6"/>
  <c r="E51" i="6"/>
  <c r="F50" i="6"/>
  <c r="E50" i="6"/>
  <c r="F49" i="6"/>
  <c r="E49" i="6"/>
  <c r="F48" i="6"/>
  <c r="E48" i="6"/>
  <c r="F47" i="6"/>
  <c r="E47" i="6"/>
  <c r="F46" i="6"/>
  <c r="E46" i="6"/>
  <c r="F45" i="6"/>
  <c r="E45" i="6"/>
  <c r="F44" i="6"/>
  <c r="E44" i="6"/>
  <c r="F43" i="6"/>
  <c r="E43" i="6"/>
  <c r="F42" i="6"/>
  <c r="E42" i="6"/>
  <c r="F41" i="6"/>
  <c r="E41" i="6"/>
  <c r="F40" i="6"/>
  <c r="E40" i="6"/>
  <c r="F39" i="6"/>
  <c r="E39" i="6"/>
  <c r="F38" i="6"/>
  <c r="E38" i="6"/>
  <c r="F37" i="6"/>
  <c r="E37" i="6"/>
  <c r="F36" i="6"/>
  <c r="E36" i="6"/>
  <c r="F35" i="6"/>
  <c r="E35" i="6"/>
  <c r="F34" i="6"/>
  <c r="E34" i="6"/>
  <c r="F33" i="6"/>
  <c r="E33" i="6"/>
  <c r="F32" i="6"/>
  <c r="E32" i="6"/>
  <c r="F31" i="6"/>
  <c r="E31" i="6"/>
  <c r="F30" i="6"/>
  <c r="E30" i="6"/>
  <c r="F29" i="6"/>
  <c r="E29" i="6"/>
  <c r="F28" i="6"/>
  <c r="E28" i="6"/>
  <c r="F27" i="6"/>
  <c r="E27" i="6"/>
  <c r="F26" i="6"/>
  <c r="E26" i="6"/>
  <c r="F25" i="6"/>
  <c r="E25" i="6"/>
  <c r="F24" i="6"/>
  <c r="E24" i="6"/>
  <c r="F23" i="6"/>
  <c r="E23" i="6"/>
  <c r="F22" i="6"/>
  <c r="E22" i="6"/>
  <c r="F21" i="6"/>
  <c r="E21" i="6"/>
  <c r="F20" i="6"/>
  <c r="E20" i="6"/>
  <c r="F19" i="6"/>
  <c r="E19" i="6"/>
  <c r="F18" i="6"/>
  <c r="E18" i="6"/>
  <c r="F17" i="6"/>
  <c r="E17" i="6"/>
  <c r="F16" i="6"/>
  <c r="E16" i="6"/>
  <c r="F15" i="6"/>
  <c r="E15" i="6"/>
  <c r="F14" i="6"/>
  <c r="E14" i="6"/>
  <c r="F13" i="6"/>
  <c r="E13" i="6"/>
  <c r="F12" i="6"/>
  <c r="E12" i="6"/>
  <c r="F11" i="6"/>
  <c r="E11" i="6"/>
  <c r="F10" i="6"/>
  <c r="E10" i="6"/>
  <c r="A71" i="6"/>
  <c r="A70" i="6"/>
  <c r="A69" i="6"/>
  <c r="A68" i="6"/>
  <c r="A67" i="6"/>
  <c r="A66" i="6"/>
  <c r="A65" i="6"/>
  <c r="A64" i="6"/>
  <c r="A63" i="6"/>
  <c r="A62" i="6"/>
  <c r="A61" i="6"/>
  <c r="A60" i="6"/>
  <c r="A59" i="6"/>
  <c r="A58" i="6"/>
  <c r="A57" i="6"/>
  <c r="A56" i="6"/>
  <c r="A55" i="6"/>
  <c r="A54" i="6"/>
  <c r="A53" i="6"/>
  <c r="A52" i="6"/>
  <c r="A51" i="6"/>
  <c r="A50" i="6"/>
  <c r="A49" i="6"/>
  <c r="A48" i="6"/>
  <c r="A47" i="6"/>
  <c r="A46" i="6"/>
  <c r="A45" i="6"/>
  <c r="A44" i="6"/>
  <c r="A43" i="6"/>
  <c r="A42" i="6"/>
  <c r="A41" i="6"/>
  <c r="A40" i="6"/>
  <c r="A39" i="6"/>
  <c r="A38" i="6"/>
  <c r="A37" i="6"/>
  <c r="A36" i="6"/>
  <c r="A35" i="6"/>
  <c r="A34" i="6"/>
  <c r="A33" i="6"/>
  <c r="A32" i="6"/>
  <c r="A31" i="6"/>
  <c r="A30" i="6"/>
  <c r="A29" i="6"/>
  <c r="A28" i="6"/>
  <c r="A27" i="6"/>
  <c r="A26" i="6"/>
  <c r="A25" i="6"/>
  <c r="A24" i="6"/>
  <c r="A23" i="6"/>
  <c r="A22" i="6"/>
  <c r="A21" i="6"/>
  <c r="A20" i="6"/>
  <c r="A19" i="6"/>
  <c r="A18" i="6"/>
  <c r="A17" i="6"/>
  <c r="A16" i="6"/>
  <c r="A15" i="6"/>
  <c r="A14" i="6"/>
  <c r="A13" i="6"/>
  <c r="A12" i="6"/>
  <c r="A11" i="6"/>
  <c r="A10" i="6"/>
  <c r="L71" i="8"/>
  <c r="K71" i="8"/>
  <c r="J71" i="8"/>
  <c r="I71" i="8"/>
  <c r="H71" i="8"/>
  <c r="G71" i="8"/>
  <c r="F71" i="8"/>
  <c r="E71" i="8"/>
  <c r="D71" i="8"/>
  <c r="L70" i="8"/>
  <c r="K70" i="8"/>
  <c r="J70" i="8"/>
  <c r="I70" i="8"/>
  <c r="H70" i="8"/>
  <c r="G70" i="8"/>
  <c r="F70" i="8"/>
  <c r="E70" i="8"/>
  <c r="D70" i="8"/>
  <c r="L69" i="8"/>
  <c r="K69" i="8"/>
  <c r="J69" i="8"/>
  <c r="I69" i="8"/>
  <c r="H69" i="8"/>
  <c r="G69" i="8"/>
  <c r="F69" i="8"/>
  <c r="E69" i="8"/>
  <c r="D69" i="8"/>
  <c r="L68" i="8"/>
  <c r="K68" i="8"/>
  <c r="I68" i="8"/>
  <c r="H68" i="8"/>
  <c r="G68" i="8"/>
  <c r="F68" i="8"/>
  <c r="E68" i="8"/>
  <c r="D68" i="8"/>
  <c r="L67" i="8"/>
  <c r="K67" i="8"/>
  <c r="J67" i="8"/>
  <c r="I67" i="8"/>
  <c r="H67" i="8"/>
  <c r="G67" i="8"/>
  <c r="F67" i="8"/>
  <c r="E67" i="8"/>
  <c r="D67" i="8"/>
  <c r="L66" i="8"/>
  <c r="K66" i="8"/>
  <c r="J66" i="8"/>
  <c r="I66" i="8"/>
  <c r="H66" i="8"/>
  <c r="G66" i="8"/>
  <c r="F66" i="8"/>
  <c r="E66" i="8"/>
  <c r="D66" i="8"/>
  <c r="L65" i="8"/>
  <c r="K65" i="8"/>
  <c r="J65" i="8"/>
  <c r="I65" i="8"/>
  <c r="H65" i="8"/>
  <c r="G65" i="8"/>
  <c r="F65" i="8"/>
  <c r="E65" i="8"/>
  <c r="D65" i="8"/>
  <c r="L64" i="8"/>
  <c r="K64" i="8"/>
  <c r="J64" i="8"/>
  <c r="I64" i="8"/>
  <c r="H64" i="8"/>
  <c r="G64" i="8"/>
  <c r="F64" i="8"/>
  <c r="E64" i="8"/>
  <c r="D64" i="8"/>
  <c r="L63" i="8"/>
  <c r="K63" i="8"/>
  <c r="J63" i="8"/>
  <c r="I63" i="8"/>
  <c r="H63" i="8"/>
  <c r="G63" i="8"/>
  <c r="F63" i="8"/>
  <c r="E63" i="8"/>
  <c r="D63" i="8"/>
  <c r="L62" i="8"/>
  <c r="K62" i="8"/>
  <c r="J62" i="8"/>
  <c r="I62" i="8"/>
  <c r="H62" i="8"/>
  <c r="G62" i="8"/>
  <c r="F62" i="8"/>
  <c r="E62" i="8"/>
  <c r="D62" i="8"/>
  <c r="L61" i="8"/>
  <c r="K61" i="8"/>
  <c r="J61" i="8"/>
  <c r="I61" i="8"/>
  <c r="H61" i="8"/>
  <c r="G61" i="8"/>
  <c r="F61" i="8"/>
  <c r="E61" i="8"/>
  <c r="D61" i="8"/>
  <c r="L60" i="8"/>
  <c r="K60" i="8"/>
  <c r="J60" i="8"/>
  <c r="I60" i="8"/>
  <c r="H60" i="8"/>
  <c r="G60" i="8"/>
  <c r="F60" i="8"/>
  <c r="E60" i="8"/>
  <c r="D60" i="8"/>
  <c r="L59" i="8"/>
  <c r="K59" i="8"/>
  <c r="J59" i="8"/>
  <c r="I59" i="8"/>
  <c r="H59" i="8"/>
  <c r="G59" i="8"/>
  <c r="F59" i="8"/>
  <c r="E59" i="8"/>
  <c r="D59" i="8"/>
  <c r="L58" i="8"/>
  <c r="K58" i="8"/>
  <c r="J58" i="8"/>
  <c r="I58" i="8"/>
  <c r="H58" i="8"/>
  <c r="G58" i="8"/>
  <c r="F58" i="8"/>
  <c r="E58" i="8"/>
  <c r="D58" i="8"/>
  <c r="L57" i="8"/>
  <c r="K57" i="8"/>
  <c r="J57" i="8"/>
  <c r="I57" i="8"/>
  <c r="H57" i="8"/>
  <c r="G57" i="8"/>
  <c r="F57" i="8"/>
  <c r="E57" i="8"/>
  <c r="D57" i="8"/>
  <c r="L56" i="8"/>
  <c r="K56" i="8"/>
  <c r="J56" i="8"/>
  <c r="I56" i="8"/>
  <c r="H56" i="8"/>
  <c r="G56" i="8"/>
  <c r="F56" i="8"/>
  <c r="E56" i="8"/>
  <c r="D56" i="8"/>
  <c r="L55" i="8"/>
  <c r="K55" i="8"/>
  <c r="J55" i="8"/>
  <c r="I55" i="8"/>
  <c r="H55" i="8"/>
  <c r="G55" i="8"/>
  <c r="F55" i="8"/>
  <c r="E55" i="8"/>
  <c r="D55" i="8"/>
  <c r="L54" i="8"/>
  <c r="K54" i="8"/>
  <c r="J54" i="8"/>
  <c r="I54" i="8"/>
  <c r="H54" i="8"/>
  <c r="G54" i="8"/>
  <c r="F54" i="8"/>
  <c r="E54" i="8"/>
  <c r="D54" i="8"/>
  <c r="L53" i="8"/>
  <c r="K53" i="8"/>
  <c r="J53" i="8"/>
  <c r="I53" i="8"/>
  <c r="H53" i="8"/>
  <c r="G53" i="8"/>
  <c r="F53" i="8"/>
  <c r="E53" i="8"/>
  <c r="D53" i="8"/>
  <c r="L52" i="8"/>
  <c r="K52" i="8"/>
  <c r="J52" i="8"/>
  <c r="I52" i="8"/>
  <c r="H52" i="8"/>
  <c r="G52" i="8"/>
  <c r="F52" i="8"/>
  <c r="E52" i="8"/>
  <c r="D52" i="8"/>
  <c r="L51" i="8"/>
  <c r="K51" i="8"/>
  <c r="J51" i="8"/>
  <c r="I51" i="8"/>
  <c r="H51" i="8"/>
  <c r="G51" i="8"/>
  <c r="F51" i="8"/>
  <c r="E51" i="8"/>
  <c r="D51" i="8"/>
  <c r="L50" i="8"/>
  <c r="K50" i="8"/>
  <c r="J50" i="8"/>
  <c r="I50" i="8"/>
  <c r="H50" i="8"/>
  <c r="G50" i="8"/>
  <c r="F50" i="8"/>
  <c r="E50" i="8"/>
  <c r="D50" i="8"/>
  <c r="L49" i="8"/>
  <c r="K49" i="8"/>
  <c r="I49" i="8"/>
  <c r="H49" i="8"/>
  <c r="G49" i="8"/>
  <c r="F49" i="8"/>
  <c r="E49" i="8"/>
  <c r="D49" i="8"/>
  <c r="L48" i="8"/>
  <c r="K48" i="8"/>
  <c r="J48" i="8"/>
  <c r="I48" i="8"/>
  <c r="H48" i="8"/>
  <c r="G48" i="8"/>
  <c r="F48" i="8"/>
  <c r="E48" i="8"/>
  <c r="D48" i="8"/>
  <c r="L47" i="8"/>
  <c r="K47" i="8"/>
  <c r="J47" i="8"/>
  <c r="I47" i="8"/>
  <c r="H47" i="8"/>
  <c r="G47" i="8"/>
  <c r="F47" i="8"/>
  <c r="E47" i="8"/>
  <c r="D47" i="8"/>
  <c r="L46" i="8"/>
  <c r="K46" i="8"/>
  <c r="J46" i="8"/>
  <c r="I46" i="8"/>
  <c r="H46" i="8"/>
  <c r="G46" i="8"/>
  <c r="F46" i="8"/>
  <c r="E46" i="8"/>
  <c r="D46" i="8"/>
  <c r="L45" i="8"/>
  <c r="K45" i="8"/>
  <c r="J45" i="8"/>
  <c r="I45" i="8"/>
  <c r="H45" i="8"/>
  <c r="G45" i="8"/>
  <c r="F45" i="8"/>
  <c r="E45" i="8"/>
  <c r="D45" i="8"/>
  <c r="L44" i="8"/>
  <c r="K44" i="8"/>
  <c r="J44" i="8"/>
  <c r="I44" i="8"/>
  <c r="H44" i="8"/>
  <c r="G44" i="8"/>
  <c r="F44" i="8"/>
  <c r="E44" i="8"/>
  <c r="D44" i="8"/>
  <c r="L43" i="8"/>
  <c r="K43" i="8"/>
  <c r="J43" i="8"/>
  <c r="I43" i="8"/>
  <c r="H43" i="8"/>
  <c r="G43" i="8"/>
  <c r="F43" i="8"/>
  <c r="E43" i="8"/>
  <c r="D43" i="8"/>
  <c r="L42" i="8"/>
  <c r="K42" i="8"/>
  <c r="J42" i="8"/>
  <c r="I42" i="8"/>
  <c r="H42" i="8"/>
  <c r="G42" i="8"/>
  <c r="F42" i="8"/>
  <c r="E42" i="8"/>
  <c r="D42" i="8"/>
  <c r="L41" i="8"/>
  <c r="K41" i="8"/>
  <c r="J41" i="8"/>
  <c r="I41" i="8"/>
  <c r="H41" i="8"/>
  <c r="G41" i="8"/>
  <c r="F41" i="8"/>
  <c r="E41" i="8"/>
  <c r="D41" i="8"/>
  <c r="L40" i="8"/>
  <c r="K40" i="8"/>
  <c r="J40" i="8"/>
  <c r="I40" i="8"/>
  <c r="H40" i="8"/>
  <c r="G40" i="8"/>
  <c r="F40" i="8"/>
  <c r="E40" i="8"/>
  <c r="D40" i="8"/>
  <c r="L39" i="8"/>
  <c r="K39" i="8"/>
  <c r="J39" i="8"/>
  <c r="I39" i="8"/>
  <c r="H39" i="8"/>
  <c r="G39" i="8"/>
  <c r="F39" i="8"/>
  <c r="E39" i="8"/>
  <c r="D39" i="8"/>
  <c r="L38" i="8"/>
  <c r="K38" i="8"/>
  <c r="J38" i="8"/>
  <c r="I38" i="8"/>
  <c r="H38" i="8"/>
  <c r="G38" i="8"/>
  <c r="F38" i="8"/>
  <c r="E38" i="8"/>
  <c r="D38" i="8"/>
  <c r="L37" i="8"/>
  <c r="K37" i="8"/>
  <c r="J37" i="8"/>
  <c r="I37" i="8"/>
  <c r="H37" i="8"/>
  <c r="G37" i="8"/>
  <c r="F37" i="8"/>
  <c r="E37" i="8"/>
  <c r="D37" i="8"/>
  <c r="L36" i="8"/>
  <c r="K36" i="8"/>
  <c r="J36" i="8"/>
  <c r="I36" i="8"/>
  <c r="H36" i="8"/>
  <c r="G36" i="8"/>
  <c r="F36" i="8"/>
  <c r="E36" i="8"/>
  <c r="D36" i="8"/>
  <c r="L35" i="8"/>
  <c r="K35" i="8"/>
  <c r="J35" i="8"/>
  <c r="I35" i="8"/>
  <c r="H35" i="8"/>
  <c r="G35" i="8"/>
  <c r="F35" i="8"/>
  <c r="E35" i="8"/>
  <c r="D35" i="8"/>
  <c r="L34" i="8"/>
  <c r="K34" i="8"/>
  <c r="J34" i="8"/>
  <c r="I34" i="8"/>
  <c r="H34" i="8"/>
  <c r="G34" i="8"/>
  <c r="F34" i="8"/>
  <c r="E34" i="8"/>
  <c r="D34" i="8"/>
  <c r="L33" i="8"/>
  <c r="K33" i="8"/>
  <c r="J33" i="8"/>
  <c r="I33" i="8"/>
  <c r="H33" i="8"/>
  <c r="G33" i="8"/>
  <c r="F33" i="8"/>
  <c r="E33" i="8"/>
  <c r="D33" i="8"/>
  <c r="L32" i="8"/>
  <c r="K32" i="8"/>
  <c r="J32" i="8"/>
  <c r="I32" i="8"/>
  <c r="H32" i="8"/>
  <c r="G32" i="8"/>
  <c r="F32" i="8"/>
  <c r="E32" i="8"/>
  <c r="D32" i="8"/>
  <c r="L31" i="8"/>
  <c r="K31" i="8"/>
  <c r="J31" i="8"/>
  <c r="I31" i="8"/>
  <c r="H31" i="8"/>
  <c r="G31" i="8"/>
  <c r="F31" i="8"/>
  <c r="E31" i="8"/>
  <c r="D31" i="8"/>
  <c r="L30" i="8"/>
  <c r="K30" i="8"/>
  <c r="J30" i="8"/>
  <c r="I30" i="8"/>
  <c r="H30" i="8"/>
  <c r="G30" i="8"/>
  <c r="F30" i="8"/>
  <c r="E30" i="8"/>
  <c r="D30" i="8"/>
  <c r="L29" i="8"/>
  <c r="K29" i="8"/>
  <c r="J29" i="8"/>
  <c r="I29" i="8"/>
  <c r="H29" i="8"/>
  <c r="G29" i="8"/>
  <c r="F29" i="8"/>
  <c r="E29" i="8"/>
  <c r="D29" i="8"/>
  <c r="L28" i="8"/>
  <c r="K28" i="8"/>
  <c r="J28" i="8"/>
  <c r="I28" i="8"/>
  <c r="H28" i="8"/>
  <c r="G28" i="8"/>
  <c r="F28" i="8"/>
  <c r="E28" i="8"/>
  <c r="D28" i="8"/>
  <c r="L27" i="8"/>
  <c r="K27" i="8"/>
  <c r="J27" i="8"/>
  <c r="I27" i="8"/>
  <c r="H27" i="8"/>
  <c r="G27" i="8"/>
  <c r="F27" i="8"/>
  <c r="E27" i="8"/>
  <c r="D27" i="8"/>
  <c r="L26" i="8"/>
  <c r="K26" i="8"/>
  <c r="J26" i="8"/>
  <c r="I26" i="8"/>
  <c r="H26" i="8"/>
  <c r="G26" i="8"/>
  <c r="F26" i="8"/>
  <c r="E26" i="8"/>
  <c r="D26" i="8"/>
  <c r="L25" i="8"/>
  <c r="K25" i="8"/>
  <c r="J25" i="8"/>
  <c r="I25" i="8"/>
  <c r="H25" i="8"/>
  <c r="G25" i="8"/>
  <c r="F25" i="8"/>
  <c r="E25" i="8"/>
  <c r="D25" i="8"/>
  <c r="L24" i="8"/>
  <c r="K24" i="8"/>
  <c r="J24" i="8"/>
  <c r="I24" i="8"/>
  <c r="H24" i="8"/>
  <c r="G24" i="8"/>
  <c r="F24" i="8"/>
  <c r="E24" i="8"/>
  <c r="D24" i="8"/>
  <c r="L23" i="8"/>
  <c r="K23" i="8"/>
  <c r="J23" i="8"/>
  <c r="I23" i="8"/>
  <c r="H23" i="8"/>
  <c r="G23" i="8"/>
  <c r="F23" i="8"/>
  <c r="E23" i="8"/>
  <c r="D23" i="8"/>
  <c r="L22" i="8"/>
  <c r="K22" i="8"/>
  <c r="J22" i="8"/>
  <c r="I22" i="8"/>
  <c r="H22" i="8"/>
  <c r="G22" i="8"/>
  <c r="F22" i="8"/>
  <c r="E22" i="8"/>
  <c r="D22" i="8"/>
  <c r="L21" i="8"/>
  <c r="K21" i="8"/>
  <c r="J21" i="8"/>
  <c r="I21" i="8"/>
  <c r="H21" i="8"/>
  <c r="G21" i="8"/>
  <c r="F21" i="8"/>
  <c r="E21" i="8"/>
  <c r="D21" i="8"/>
  <c r="L20" i="8"/>
  <c r="K20" i="8"/>
  <c r="J20" i="8"/>
  <c r="I20" i="8"/>
  <c r="H20" i="8"/>
  <c r="G20" i="8"/>
  <c r="F20" i="8"/>
  <c r="E20" i="8"/>
  <c r="D20" i="8"/>
  <c r="L19" i="8"/>
  <c r="K19" i="8"/>
  <c r="J19" i="8"/>
  <c r="I19" i="8"/>
  <c r="H19" i="8"/>
  <c r="G19" i="8"/>
  <c r="F19" i="8"/>
  <c r="E19" i="8"/>
  <c r="D19" i="8"/>
  <c r="L18" i="8"/>
  <c r="K18" i="8"/>
  <c r="J18" i="8"/>
  <c r="I18" i="8"/>
  <c r="H18" i="8"/>
  <c r="G18" i="8"/>
  <c r="F18" i="8"/>
  <c r="E18" i="8"/>
  <c r="D18" i="8"/>
  <c r="L17" i="8"/>
  <c r="K17" i="8"/>
  <c r="J17" i="8"/>
  <c r="I17" i="8"/>
  <c r="H17" i="8"/>
  <c r="G17" i="8"/>
  <c r="F17" i="8"/>
  <c r="E17" i="8"/>
  <c r="D17" i="8"/>
  <c r="L16" i="8"/>
  <c r="K16" i="8"/>
  <c r="J16" i="8"/>
  <c r="I16" i="8"/>
  <c r="H16" i="8"/>
  <c r="G16" i="8"/>
  <c r="F16" i="8"/>
  <c r="E16" i="8"/>
  <c r="D16" i="8"/>
  <c r="L15" i="8"/>
  <c r="K15" i="8"/>
  <c r="J15" i="8"/>
  <c r="I15" i="8"/>
  <c r="H15" i="8"/>
  <c r="G15" i="8"/>
  <c r="F15" i="8"/>
  <c r="E15" i="8"/>
  <c r="D15" i="8"/>
  <c r="L14" i="8"/>
  <c r="K14" i="8"/>
  <c r="J14" i="8"/>
  <c r="I14" i="8"/>
  <c r="H14" i="8"/>
  <c r="G14" i="8"/>
  <c r="F14" i="8"/>
  <c r="E14" i="8"/>
  <c r="D14" i="8"/>
  <c r="L13" i="8"/>
  <c r="K13" i="8"/>
  <c r="J13" i="8"/>
  <c r="I13" i="8"/>
  <c r="H13" i="8"/>
  <c r="G13" i="8"/>
  <c r="F13" i="8"/>
  <c r="E13" i="8"/>
  <c r="D13" i="8"/>
  <c r="L12" i="8"/>
  <c r="K12" i="8"/>
  <c r="J12" i="8"/>
  <c r="I12" i="8"/>
  <c r="H12" i="8"/>
  <c r="G12" i="8"/>
  <c r="F12" i="8"/>
  <c r="E12" i="8"/>
  <c r="D12" i="8"/>
  <c r="L11" i="8"/>
  <c r="K11" i="8"/>
  <c r="J11" i="8"/>
  <c r="I11" i="8"/>
  <c r="H11" i="8"/>
  <c r="G11" i="8"/>
  <c r="F11" i="8"/>
  <c r="E11" i="8"/>
  <c r="D11" i="8"/>
  <c r="L10" i="8"/>
  <c r="K10" i="8"/>
  <c r="J10" i="8"/>
  <c r="I10" i="8"/>
  <c r="H10" i="8"/>
  <c r="G10" i="8"/>
  <c r="F10" i="8"/>
  <c r="E10" i="8"/>
  <c r="D10" i="8"/>
  <c r="A71" i="8"/>
  <c r="A70" i="8"/>
  <c r="A69" i="8"/>
  <c r="A68" i="8"/>
  <c r="A67" i="8"/>
  <c r="A66" i="8"/>
  <c r="A65" i="8"/>
  <c r="A64" i="8"/>
  <c r="A63" i="8"/>
  <c r="A62" i="8"/>
  <c r="A61" i="8"/>
  <c r="A60" i="8"/>
  <c r="A59" i="8"/>
  <c r="A58" i="8"/>
  <c r="A57" i="8"/>
  <c r="A56" i="8"/>
  <c r="A55" i="8"/>
  <c r="A54" i="8"/>
  <c r="A53" i="8"/>
  <c r="A52" i="8"/>
  <c r="A51" i="8"/>
  <c r="A50" i="8"/>
  <c r="A49" i="8"/>
  <c r="A48" i="8"/>
  <c r="A47" i="8"/>
  <c r="A46" i="8"/>
  <c r="A45" i="8"/>
  <c r="A44" i="8"/>
  <c r="A43"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J71" i="4"/>
  <c r="I71" i="4"/>
  <c r="H71" i="4"/>
  <c r="G71" i="4"/>
  <c r="F71" i="4"/>
  <c r="E71" i="4"/>
  <c r="D71" i="4"/>
  <c r="C71" i="4"/>
  <c r="J70" i="4"/>
  <c r="I70" i="4"/>
  <c r="H70" i="4"/>
  <c r="G70" i="4"/>
  <c r="F70" i="4"/>
  <c r="E70" i="4"/>
  <c r="D70" i="4"/>
  <c r="C70" i="4"/>
  <c r="J69" i="4"/>
  <c r="I69" i="4"/>
  <c r="H69" i="4"/>
  <c r="G69" i="4"/>
  <c r="F69" i="4"/>
  <c r="E69" i="4"/>
  <c r="D69" i="4"/>
  <c r="C69" i="4"/>
  <c r="J68" i="4"/>
  <c r="I68" i="4"/>
  <c r="H68" i="4"/>
  <c r="G68" i="4"/>
  <c r="F68" i="4"/>
  <c r="E68" i="4"/>
  <c r="D68" i="4"/>
  <c r="C68" i="4"/>
  <c r="J67" i="4"/>
  <c r="I67" i="4"/>
  <c r="H67" i="4"/>
  <c r="G67" i="4"/>
  <c r="F67" i="4"/>
  <c r="E67" i="4"/>
  <c r="D67" i="4"/>
  <c r="C67" i="4"/>
  <c r="J66" i="4"/>
  <c r="I66" i="4"/>
  <c r="H66" i="4"/>
  <c r="G66" i="4"/>
  <c r="F66" i="4"/>
  <c r="E66" i="4"/>
  <c r="D66" i="4"/>
  <c r="C66" i="4"/>
  <c r="J65" i="4"/>
  <c r="I65" i="4"/>
  <c r="H65" i="4"/>
  <c r="G65" i="4"/>
  <c r="F65" i="4"/>
  <c r="E65" i="4"/>
  <c r="D65" i="4"/>
  <c r="C65" i="4"/>
  <c r="J64" i="4"/>
  <c r="I64" i="4"/>
  <c r="H64" i="4"/>
  <c r="G64" i="4"/>
  <c r="F64" i="4"/>
  <c r="E64" i="4"/>
  <c r="D64" i="4"/>
  <c r="C64" i="4"/>
  <c r="J63" i="4"/>
  <c r="I63" i="4"/>
  <c r="H63" i="4"/>
  <c r="G63" i="4"/>
  <c r="F63" i="4"/>
  <c r="E63" i="4"/>
  <c r="D63" i="4"/>
  <c r="C63" i="4"/>
  <c r="J62" i="4"/>
  <c r="I62" i="4"/>
  <c r="H62" i="4"/>
  <c r="G62" i="4"/>
  <c r="F62" i="4"/>
  <c r="E62" i="4"/>
  <c r="D62" i="4"/>
  <c r="C62" i="4"/>
  <c r="J61" i="4"/>
  <c r="I61" i="4"/>
  <c r="H61" i="4"/>
  <c r="G61" i="4"/>
  <c r="F61" i="4"/>
  <c r="E61" i="4"/>
  <c r="D61" i="4"/>
  <c r="C61" i="4"/>
  <c r="J60" i="4"/>
  <c r="I60" i="4"/>
  <c r="H60" i="4"/>
  <c r="G60" i="4"/>
  <c r="F60" i="4"/>
  <c r="E60" i="4"/>
  <c r="D60" i="4"/>
  <c r="C60" i="4"/>
  <c r="J59" i="4"/>
  <c r="I59" i="4"/>
  <c r="H59" i="4"/>
  <c r="G59" i="4"/>
  <c r="F59" i="4"/>
  <c r="E59" i="4"/>
  <c r="D59" i="4"/>
  <c r="C59" i="4"/>
  <c r="J58" i="4"/>
  <c r="I58" i="4"/>
  <c r="H58" i="4"/>
  <c r="G58" i="4"/>
  <c r="F58" i="4"/>
  <c r="E58" i="4"/>
  <c r="D58" i="4"/>
  <c r="C58" i="4"/>
  <c r="J57" i="4"/>
  <c r="I57" i="4"/>
  <c r="H57" i="4"/>
  <c r="G57" i="4"/>
  <c r="F57" i="4"/>
  <c r="E57" i="4"/>
  <c r="D57" i="4"/>
  <c r="C57" i="4"/>
  <c r="J56" i="4"/>
  <c r="I56" i="4"/>
  <c r="H56" i="4"/>
  <c r="G56" i="4"/>
  <c r="F56" i="4"/>
  <c r="E56" i="4"/>
  <c r="D56" i="4"/>
  <c r="C56" i="4"/>
  <c r="J55" i="4"/>
  <c r="I55" i="4"/>
  <c r="H55" i="4"/>
  <c r="G55" i="4"/>
  <c r="F55" i="4"/>
  <c r="E55" i="4"/>
  <c r="D55" i="4"/>
  <c r="C55" i="4"/>
  <c r="J54" i="4"/>
  <c r="I54" i="4"/>
  <c r="H54" i="4"/>
  <c r="G54" i="4"/>
  <c r="F54" i="4"/>
  <c r="E54" i="4"/>
  <c r="D54" i="4"/>
  <c r="C54" i="4"/>
  <c r="J53" i="4"/>
  <c r="I53" i="4"/>
  <c r="H53" i="4"/>
  <c r="G53" i="4"/>
  <c r="F53" i="4"/>
  <c r="E53" i="4"/>
  <c r="D53" i="4"/>
  <c r="C53" i="4"/>
  <c r="J52" i="4"/>
  <c r="I52" i="4"/>
  <c r="H52" i="4"/>
  <c r="G52" i="4"/>
  <c r="F52" i="4"/>
  <c r="E52" i="4"/>
  <c r="D52" i="4"/>
  <c r="C52" i="4"/>
  <c r="J51" i="4"/>
  <c r="I51" i="4"/>
  <c r="H51" i="4"/>
  <c r="G51" i="4"/>
  <c r="F51" i="4"/>
  <c r="E51" i="4"/>
  <c r="D51" i="4"/>
  <c r="C51" i="4"/>
  <c r="J50" i="4"/>
  <c r="I50" i="4"/>
  <c r="H50" i="4"/>
  <c r="G50" i="4"/>
  <c r="F50" i="4"/>
  <c r="E50" i="4"/>
  <c r="D50" i="4"/>
  <c r="C50" i="4"/>
  <c r="J49" i="4"/>
  <c r="I49" i="4"/>
  <c r="H49" i="4"/>
  <c r="G49" i="4"/>
  <c r="F49" i="4"/>
  <c r="E49" i="4"/>
  <c r="D49" i="4"/>
  <c r="C49" i="4"/>
  <c r="J48" i="4"/>
  <c r="I48" i="4"/>
  <c r="H48" i="4"/>
  <c r="G48" i="4"/>
  <c r="F48" i="4"/>
  <c r="E48" i="4"/>
  <c r="D48" i="4"/>
  <c r="C48" i="4"/>
  <c r="J47" i="4"/>
  <c r="I47" i="4"/>
  <c r="H47" i="4"/>
  <c r="G47" i="4"/>
  <c r="F47" i="4"/>
  <c r="E47" i="4"/>
  <c r="D47" i="4"/>
  <c r="C47" i="4"/>
  <c r="J46" i="4"/>
  <c r="I46" i="4"/>
  <c r="H46" i="4"/>
  <c r="G46" i="4"/>
  <c r="F46" i="4"/>
  <c r="E46" i="4"/>
  <c r="D46" i="4"/>
  <c r="C46" i="4"/>
  <c r="J45" i="4"/>
  <c r="I45" i="4"/>
  <c r="H45" i="4"/>
  <c r="G45" i="4"/>
  <c r="F45" i="4"/>
  <c r="E45" i="4"/>
  <c r="D45" i="4"/>
  <c r="C45" i="4"/>
  <c r="J44" i="4"/>
  <c r="I44" i="4"/>
  <c r="H44" i="4"/>
  <c r="G44" i="4"/>
  <c r="F44" i="4"/>
  <c r="E44" i="4"/>
  <c r="D44" i="4"/>
  <c r="C44" i="4"/>
  <c r="J43" i="4"/>
  <c r="I43" i="4"/>
  <c r="H43" i="4"/>
  <c r="G43" i="4"/>
  <c r="F43" i="4"/>
  <c r="E43" i="4"/>
  <c r="D43" i="4"/>
  <c r="C43" i="4"/>
  <c r="J42" i="4"/>
  <c r="I42" i="4"/>
  <c r="H42" i="4"/>
  <c r="G42" i="4"/>
  <c r="F42" i="4"/>
  <c r="E42" i="4"/>
  <c r="D42" i="4"/>
  <c r="C42" i="4"/>
  <c r="J41" i="4"/>
  <c r="I41" i="4"/>
  <c r="H41" i="4"/>
  <c r="G41" i="4"/>
  <c r="F41" i="4"/>
  <c r="E41" i="4"/>
  <c r="D41" i="4"/>
  <c r="C41" i="4"/>
  <c r="J40" i="4"/>
  <c r="I40" i="4"/>
  <c r="H40" i="4"/>
  <c r="G40" i="4"/>
  <c r="F40" i="4"/>
  <c r="E40" i="4"/>
  <c r="D40" i="4"/>
  <c r="C40" i="4"/>
  <c r="J39" i="4"/>
  <c r="I39" i="4"/>
  <c r="H39" i="4"/>
  <c r="G39" i="4"/>
  <c r="F39" i="4"/>
  <c r="E39" i="4"/>
  <c r="D39" i="4"/>
  <c r="C39" i="4"/>
  <c r="J38" i="4"/>
  <c r="I38" i="4"/>
  <c r="H38" i="4"/>
  <c r="G38" i="4"/>
  <c r="F38" i="4"/>
  <c r="E38" i="4"/>
  <c r="D38" i="4"/>
  <c r="C38" i="4"/>
  <c r="J37" i="4"/>
  <c r="I37" i="4"/>
  <c r="H37" i="4"/>
  <c r="G37" i="4"/>
  <c r="F37" i="4"/>
  <c r="E37" i="4"/>
  <c r="D37" i="4"/>
  <c r="C37" i="4"/>
  <c r="J36" i="4"/>
  <c r="I36" i="4"/>
  <c r="H36" i="4"/>
  <c r="G36" i="4"/>
  <c r="F36" i="4"/>
  <c r="E36" i="4"/>
  <c r="D36" i="4"/>
  <c r="C36" i="4"/>
  <c r="J35" i="4"/>
  <c r="I35" i="4"/>
  <c r="H35" i="4"/>
  <c r="G35" i="4"/>
  <c r="F35" i="4"/>
  <c r="E35" i="4"/>
  <c r="D35" i="4"/>
  <c r="C35" i="4"/>
  <c r="J34" i="4"/>
  <c r="I34" i="4"/>
  <c r="H34" i="4"/>
  <c r="G34" i="4"/>
  <c r="F34" i="4"/>
  <c r="E34" i="4"/>
  <c r="D34" i="4"/>
  <c r="C34" i="4"/>
  <c r="J33" i="4"/>
  <c r="I33" i="4"/>
  <c r="H33" i="4"/>
  <c r="G33" i="4"/>
  <c r="F33" i="4"/>
  <c r="E33" i="4"/>
  <c r="D33" i="4"/>
  <c r="C33" i="4"/>
  <c r="J32" i="4"/>
  <c r="I32" i="4"/>
  <c r="H32" i="4"/>
  <c r="G32" i="4"/>
  <c r="F32" i="4"/>
  <c r="E32" i="4"/>
  <c r="D32" i="4"/>
  <c r="C32" i="4"/>
  <c r="J31" i="4"/>
  <c r="I31" i="4"/>
  <c r="H31" i="4"/>
  <c r="G31" i="4"/>
  <c r="F31" i="4"/>
  <c r="E31" i="4"/>
  <c r="D31" i="4"/>
  <c r="C31" i="4"/>
  <c r="J30" i="4"/>
  <c r="I30" i="4"/>
  <c r="H30" i="4"/>
  <c r="G30" i="4"/>
  <c r="F30" i="4"/>
  <c r="E30" i="4"/>
  <c r="D30" i="4"/>
  <c r="C30" i="4"/>
  <c r="J29" i="4"/>
  <c r="I29" i="4"/>
  <c r="H29" i="4"/>
  <c r="G29" i="4"/>
  <c r="F29" i="4"/>
  <c r="E29" i="4"/>
  <c r="D29" i="4"/>
  <c r="C29" i="4"/>
  <c r="J28" i="4"/>
  <c r="I28" i="4"/>
  <c r="H28" i="4"/>
  <c r="G28" i="4"/>
  <c r="F28" i="4"/>
  <c r="E28" i="4"/>
  <c r="D28" i="4"/>
  <c r="C28" i="4"/>
  <c r="J27" i="4"/>
  <c r="I27" i="4"/>
  <c r="H27" i="4"/>
  <c r="G27" i="4"/>
  <c r="F27" i="4"/>
  <c r="E27" i="4"/>
  <c r="D27" i="4"/>
  <c r="C27" i="4"/>
  <c r="J26" i="4"/>
  <c r="I26" i="4"/>
  <c r="H26" i="4"/>
  <c r="G26" i="4"/>
  <c r="F26" i="4"/>
  <c r="E26" i="4"/>
  <c r="D26" i="4"/>
  <c r="C26" i="4"/>
  <c r="J25" i="4"/>
  <c r="I25" i="4"/>
  <c r="H25" i="4"/>
  <c r="G25" i="4"/>
  <c r="F25" i="4"/>
  <c r="E25" i="4"/>
  <c r="D25" i="4"/>
  <c r="C25" i="4"/>
  <c r="J24" i="4"/>
  <c r="I24" i="4"/>
  <c r="H24" i="4"/>
  <c r="G24" i="4"/>
  <c r="F24" i="4"/>
  <c r="E24" i="4"/>
  <c r="D24" i="4"/>
  <c r="C24" i="4"/>
  <c r="J23" i="4"/>
  <c r="I23" i="4"/>
  <c r="H23" i="4"/>
  <c r="G23" i="4"/>
  <c r="F23" i="4"/>
  <c r="E23" i="4"/>
  <c r="D23" i="4"/>
  <c r="C23" i="4"/>
  <c r="J22" i="4"/>
  <c r="I22" i="4"/>
  <c r="H22" i="4"/>
  <c r="G22" i="4"/>
  <c r="F22" i="4"/>
  <c r="E22" i="4"/>
  <c r="D22" i="4"/>
  <c r="C22" i="4"/>
  <c r="J21" i="4"/>
  <c r="I21" i="4"/>
  <c r="H21" i="4"/>
  <c r="G21" i="4"/>
  <c r="F21" i="4"/>
  <c r="E21" i="4"/>
  <c r="D21" i="4"/>
  <c r="C21" i="4"/>
  <c r="J20" i="4"/>
  <c r="I20" i="4"/>
  <c r="H20" i="4"/>
  <c r="G20" i="4"/>
  <c r="F20" i="4"/>
  <c r="E20" i="4"/>
  <c r="D20" i="4"/>
  <c r="C20" i="4"/>
  <c r="J19" i="4"/>
  <c r="I19" i="4"/>
  <c r="H19" i="4"/>
  <c r="G19" i="4"/>
  <c r="F19" i="4"/>
  <c r="E19" i="4"/>
  <c r="D19" i="4"/>
  <c r="C19" i="4"/>
  <c r="J18" i="4"/>
  <c r="I18" i="4"/>
  <c r="H18" i="4"/>
  <c r="G18" i="4"/>
  <c r="F18" i="4"/>
  <c r="E18" i="4"/>
  <c r="D18" i="4"/>
  <c r="C18" i="4"/>
  <c r="J17" i="4"/>
  <c r="I17" i="4"/>
  <c r="H17" i="4"/>
  <c r="G17" i="4"/>
  <c r="F17" i="4"/>
  <c r="E17" i="4"/>
  <c r="D17" i="4"/>
  <c r="C17" i="4"/>
  <c r="J16" i="4"/>
  <c r="I16" i="4"/>
  <c r="H16" i="4"/>
  <c r="G16" i="4"/>
  <c r="F16" i="4"/>
  <c r="E16" i="4"/>
  <c r="D16" i="4"/>
  <c r="C16" i="4"/>
  <c r="J15" i="4"/>
  <c r="I15" i="4"/>
  <c r="H15" i="4"/>
  <c r="G15" i="4"/>
  <c r="F15" i="4"/>
  <c r="E15" i="4"/>
  <c r="D15" i="4"/>
  <c r="C15" i="4"/>
  <c r="J14" i="4"/>
  <c r="I14" i="4"/>
  <c r="H14" i="4"/>
  <c r="G14" i="4"/>
  <c r="F14" i="4"/>
  <c r="E14" i="4"/>
  <c r="D14" i="4"/>
  <c r="C14" i="4"/>
  <c r="J13" i="4"/>
  <c r="I13" i="4"/>
  <c r="H13" i="4"/>
  <c r="G13" i="4"/>
  <c r="F13" i="4"/>
  <c r="E13" i="4"/>
  <c r="D13" i="4"/>
  <c r="C13" i="4"/>
  <c r="J12" i="4"/>
  <c r="I12" i="4"/>
  <c r="H12" i="4"/>
  <c r="G12" i="4"/>
  <c r="F12" i="4"/>
  <c r="E12" i="4"/>
  <c r="D12" i="4"/>
  <c r="C12" i="4"/>
  <c r="J11" i="4"/>
  <c r="I11" i="4"/>
  <c r="H11" i="4"/>
  <c r="G11" i="4"/>
  <c r="F11" i="4"/>
  <c r="E11" i="4"/>
  <c r="D11" i="4"/>
  <c r="C11" i="4"/>
  <c r="J10" i="4"/>
  <c r="I10" i="4"/>
  <c r="H10" i="4"/>
  <c r="G10" i="4"/>
  <c r="F10" i="4"/>
  <c r="E10" i="4"/>
  <c r="D10" i="4"/>
  <c r="C10" i="4"/>
  <c r="A71" i="4"/>
  <c r="A70" i="4"/>
  <c r="A69" i="4"/>
  <c r="A68" i="4"/>
  <c r="A67" i="4"/>
  <c r="A66" i="4"/>
  <c r="A65" i="4"/>
  <c r="A64" i="4"/>
  <c r="A63" i="4"/>
  <c r="A62" i="4"/>
  <c r="A61" i="4"/>
  <c r="A60" i="4"/>
  <c r="A59" i="4"/>
  <c r="A58" i="4"/>
  <c r="A57" i="4"/>
  <c r="A56" i="4"/>
  <c r="A55" i="4"/>
  <c r="A54" i="4"/>
  <c r="A53" i="4"/>
  <c r="A52" i="4"/>
  <c r="A51" i="4"/>
  <c r="A50" i="4"/>
  <c r="A49" i="4"/>
  <c r="A48" i="4"/>
  <c r="A47" i="4"/>
  <c r="A46" i="4"/>
  <c r="A45" i="4"/>
  <c r="A44" i="4"/>
  <c r="A43" i="4"/>
  <c r="A42" i="4"/>
  <c r="A41" i="4"/>
  <c r="A40" i="4"/>
  <c r="A39" i="4"/>
  <c r="A38" i="4"/>
  <c r="A37" i="4"/>
  <c r="A36" i="4"/>
  <c r="A35" i="4"/>
  <c r="A34" i="4"/>
  <c r="A33" i="4"/>
  <c r="A32" i="4"/>
  <c r="A31" i="4"/>
  <c r="A30" i="4"/>
  <c r="A29" i="4"/>
  <c r="A28" i="4"/>
  <c r="A27" i="4"/>
  <c r="A26" i="4"/>
  <c r="A25" i="4"/>
  <c r="A24" i="4"/>
  <c r="A23" i="4"/>
  <c r="A22" i="4"/>
  <c r="A21" i="4"/>
  <c r="A20" i="4"/>
  <c r="A19" i="4"/>
  <c r="A18" i="4"/>
  <c r="A17" i="4"/>
  <c r="A16" i="4"/>
  <c r="A15" i="4"/>
  <c r="A14" i="4"/>
  <c r="A13" i="4"/>
  <c r="A12" i="4"/>
  <c r="A11" i="4"/>
  <c r="A10" i="4"/>
  <c r="B71" i="3"/>
  <c r="A71" i="3"/>
  <c r="B70" i="3"/>
  <c r="A70" i="3"/>
  <c r="B69" i="3"/>
  <c r="A69" i="3"/>
  <c r="B68" i="3"/>
  <c r="A68" i="3"/>
  <c r="B67" i="3"/>
  <c r="A67" i="3"/>
  <c r="B66" i="3"/>
  <c r="A66" i="3"/>
  <c r="B65" i="3"/>
  <c r="A65" i="3"/>
  <c r="B64" i="3"/>
  <c r="A64" i="3"/>
  <c r="B63" i="3"/>
  <c r="A63" i="3"/>
  <c r="B62" i="3"/>
  <c r="A62" i="3"/>
  <c r="B61" i="3"/>
  <c r="A61" i="3"/>
  <c r="B60" i="3"/>
  <c r="A60" i="3"/>
  <c r="B59" i="3"/>
  <c r="A59" i="3"/>
  <c r="B58" i="3"/>
  <c r="A58" i="3"/>
  <c r="B57" i="3"/>
  <c r="A57" i="3"/>
  <c r="B56" i="3"/>
  <c r="A56" i="3"/>
  <c r="B55" i="3"/>
  <c r="A55" i="3"/>
  <c r="B54" i="3"/>
  <c r="A54" i="3"/>
  <c r="B53" i="3"/>
  <c r="A53" i="3"/>
  <c r="B52" i="3"/>
  <c r="A52" i="3"/>
  <c r="B51" i="3"/>
  <c r="A51" i="3"/>
  <c r="B50" i="3"/>
  <c r="A50" i="3"/>
  <c r="B49" i="3"/>
  <c r="A49" i="3"/>
  <c r="B48" i="3"/>
  <c r="A48" i="3"/>
  <c r="B47" i="3"/>
  <c r="A47" i="3"/>
  <c r="B46" i="3"/>
  <c r="A46" i="3"/>
  <c r="B45" i="3"/>
  <c r="A45" i="3"/>
  <c r="B44" i="3"/>
  <c r="A44" i="3"/>
  <c r="B43" i="3"/>
  <c r="A43" i="3"/>
  <c r="B42" i="3"/>
  <c r="A42" i="3"/>
  <c r="B41" i="3"/>
  <c r="A41" i="3"/>
  <c r="B40" i="3"/>
  <c r="A40" i="3"/>
  <c r="B39" i="3"/>
  <c r="A39" i="3"/>
  <c r="B38" i="3"/>
  <c r="A38" i="3"/>
  <c r="B37" i="3"/>
  <c r="A37" i="3"/>
  <c r="B36" i="3"/>
  <c r="A36" i="3"/>
  <c r="B35" i="3"/>
  <c r="A35" i="3"/>
  <c r="B34" i="3"/>
  <c r="A34" i="3"/>
  <c r="B33" i="3"/>
  <c r="A33" i="3"/>
  <c r="B32" i="3"/>
  <c r="A32" i="3"/>
  <c r="B31" i="3"/>
  <c r="A31" i="3"/>
  <c r="B30" i="3"/>
  <c r="A30" i="3"/>
  <c r="B29" i="3"/>
  <c r="A29" i="3"/>
  <c r="B28" i="3"/>
  <c r="A28" i="3"/>
  <c r="B27" i="3"/>
  <c r="A27" i="3"/>
  <c r="B26" i="3"/>
  <c r="A26" i="3"/>
  <c r="B25" i="3"/>
  <c r="A25" i="3"/>
  <c r="B24" i="3"/>
  <c r="A24" i="3"/>
  <c r="B23" i="3"/>
  <c r="A23" i="3"/>
  <c r="B22" i="3"/>
  <c r="A22" i="3"/>
  <c r="B21" i="3"/>
  <c r="A21" i="3"/>
  <c r="B20" i="3"/>
  <c r="A20" i="3"/>
  <c r="B19" i="3"/>
  <c r="A19" i="3"/>
  <c r="B18" i="3"/>
  <c r="A18" i="3"/>
  <c r="B17" i="3"/>
  <c r="A17" i="3"/>
  <c r="B16" i="3"/>
  <c r="A16" i="3"/>
  <c r="B15" i="3"/>
  <c r="A15" i="3"/>
  <c r="B14" i="3"/>
  <c r="A14" i="3"/>
  <c r="B13" i="3"/>
  <c r="A13" i="3"/>
  <c r="B12" i="3"/>
  <c r="A12" i="3"/>
  <c r="B11" i="3"/>
  <c r="A11" i="3"/>
  <c r="B10" i="3"/>
  <c r="A10" i="3"/>
  <c r="A8" i="3"/>
  <c r="G9" i="8"/>
  <c r="L9" i="8"/>
  <c r="H9" i="8"/>
  <c r="B2" i="9"/>
  <c r="B3" i="9"/>
  <c r="B4" i="9"/>
  <c r="B5" i="9"/>
  <c r="B6" i="9"/>
  <c r="B7" i="9"/>
  <c r="B8" i="9"/>
  <c r="B9" i="9"/>
  <c r="B10" i="9"/>
  <c r="B11" i="9"/>
  <c r="B12" i="9"/>
  <c r="B13" i="9"/>
  <c r="B14" i="9"/>
  <c r="B15" i="9"/>
  <c r="B16" i="9"/>
  <c r="B17" i="9"/>
  <c r="B18" i="9"/>
  <c r="B19" i="9"/>
  <c r="B20" i="9"/>
  <c r="B21" i="9"/>
  <c r="B22" i="9"/>
  <c r="B23" i="9"/>
  <c r="B24" i="9"/>
  <c r="B25" i="9"/>
  <c r="B26" i="9"/>
  <c r="AV3" i="10"/>
  <c r="W3" i="10"/>
  <c r="AU3" i="10"/>
  <c r="AT3" i="10"/>
  <c r="AS3" i="10"/>
  <c r="AR3" i="10"/>
  <c r="AQ3" i="10"/>
  <c r="AP3" i="10"/>
  <c r="AO3" i="10"/>
  <c r="AN3" i="10"/>
  <c r="AM3" i="10"/>
  <c r="AL3" i="10"/>
  <c r="AK3" i="10"/>
  <c r="F3" i="10"/>
  <c r="AJ3" i="10"/>
  <c r="AI3" i="10"/>
  <c r="B3" i="10"/>
  <c r="AH3" i="10"/>
  <c r="AV63" i="10"/>
  <c r="W63" i="10"/>
  <c r="AU63" i="10"/>
  <c r="AT63" i="10"/>
  <c r="AS63" i="10"/>
  <c r="AR63" i="10"/>
  <c r="AQ63" i="10"/>
  <c r="AP63" i="10"/>
  <c r="AO63" i="10"/>
  <c r="AN63" i="10"/>
  <c r="AM63" i="10"/>
  <c r="AL63" i="10"/>
  <c r="AK63" i="10"/>
  <c r="F63" i="10"/>
  <c r="AJ63" i="10"/>
  <c r="AI63" i="10"/>
  <c r="B63" i="10"/>
  <c r="AH63" i="10"/>
  <c r="AC63" i="10"/>
  <c r="AV62" i="10"/>
  <c r="W62" i="10"/>
  <c r="AU62" i="10"/>
  <c r="AT62" i="10"/>
  <c r="AS62" i="10"/>
  <c r="AR62" i="10"/>
  <c r="AQ62" i="10"/>
  <c r="AP62" i="10"/>
  <c r="AO62" i="10"/>
  <c r="AN62" i="10"/>
  <c r="AM62" i="10"/>
  <c r="AL62" i="10"/>
  <c r="AK62" i="10"/>
  <c r="F62" i="10"/>
  <c r="AJ62" i="10"/>
  <c r="AI62" i="10"/>
  <c r="B62" i="10"/>
  <c r="AH62" i="10"/>
  <c r="AC62" i="10"/>
  <c r="AV61" i="10"/>
  <c r="W61" i="10"/>
  <c r="AU61" i="10"/>
  <c r="AT61" i="10"/>
  <c r="AS61" i="10"/>
  <c r="AR61" i="10"/>
  <c r="AQ61" i="10"/>
  <c r="AP61" i="10"/>
  <c r="AO61" i="10"/>
  <c r="AN61" i="10"/>
  <c r="AM61" i="10"/>
  <c r="AL61" i="10"/>
  <c r="AK61" i="10"/>
  <c r="F61" i="10"/>
  <c r="AJ61" i="10"/>
  <c r="AI61" i="10"/>
  <c r="B61" i="10"/>
  <c r="AH61" i="10"/>
  <c r="AC61" i="10"/>
  <c r="AV60" i="10"/>
  <c r="W60" i="10"/>
  <c r="AU60" i="10"/>
  <c r="AT60" i="10"/>
  <c r="AS60" i="10"/>
  <c r="AR60" i="10"/>
  <c r="AQ60" i="10"/>
  <c r="AP60" i="10"/>
  <c r="AO60" i="10"/>
  <c r="AN60" i="10"/>
  <c r="AM60" i="10"/>
  <c r="AL60" i="10"/>
  <c r="AK60" i="10"/>
  <c r="F60" i="10"/>
  <c r="AJ60" i="10"/>
  <c r="AI60" i="10"/>
  <c r="B60" i="10"/>
  <c r="AH60" i="10"/>
  <c r="AC60" i="10"/>
  <c r="AV59" i="10"/>
  <c r="W59" i="10"/>
  <c r="AU59" i="10"/>
  <c r="AT59" i="10"/>
  <c r="AS59" i="10"/>
  <c r="AR59" i="10"/>
  <c r="AQ59" i="10"/>
  <c r="AP59" i="10"/>
  <c r="AO59" i="10"/>
  <c r="AN59" i="10"/>
  <c r="AM59" i="10"/>
  <c r="AL59" i="10"/>
  <c r="AK59" i="10"/>
  <c r="F59" i="10"/>
  <c r="AJ59" i="10"/>
  <c r="AI59" i="10"/>
  <c r="B59" i="10"/>
  <c r="AH59" i="10"/>
  <c r="AC59" i="10"/>
  <c r="AV58" i="10"/>
  <c r="W58" i="10"/>
  <c r="AU58" i="10"/>
  <c r="AT58" i="10"/>
  <c r="AS58" i="10"/>
  <c r="AR58" i="10"/>
  <c r="AQ58" i="10"/>
  <c r="AP58" i="10"/>
  <c r="AO58" i="10"/>
  <c r="AN58" i="10"/>
  <c r="AM58" i="10"/>
  <c r="AL58" i="10"/>
  <c r="AK58" i="10"/>
  <c r="F58" i="10"/>
  <c r="AJ58" i="10"/>
  <c r="AI58" i="10"/>
  <c r="B58" i="10"/>
  <c r="AH58" i="10"/>
  <c r="AC58" i="10"/>
  <c r="AV57" i="10"/>
  <c r="W57" i="10"/>
  <c r="AU57" i="10"/>
  <c r="AT57" i="10"/>
  <c r="AS57" i="10"/>
  <c r="AR57" i="10"/>
  <c r="AQ57" i="10"/>
  <c r="AP57" i="10"/>
  <c r="AO57" i="10"/>
  <c r="AN57" i="10"/>
  <c r="AM57" i="10"/>
  <c r="AL57" i="10"/>
  <c r="AK57" i="10"/>
  <c r="F57" i="10"/>
  <c r="AJ57" i="10"/>
  <c r="AI57" i="10"/>
  <c r="B57" i="10"/>
  <c r="AH57" i="10"/>
  <c r="AC57" i="10"/>
  <c r="AV56" i="10"/>
  <c r="W56" i="10"/>
  <c r="AU56" i="10"/>
  <c r="AT56" i="10"/>
  <c r="AS56" i="10"/>
  <c r="AR56" i="10"/>
  <c r="AQ56" i="10"/>
  <c r="AP56" i="10"/>
  <c r="AO56" i="10"/>
  <c r="AN56" i="10"/>
  <c r="AM56" i="10"/>
  <c r="AL56" i="10"/>
  <c r="AK56" i="10"/>
  <c r="F56" i="10"/>
  <c r="AJ56" i="10"/>
  <c r="AI56" i="10"/>
  <c r="B56" i="10"/>
  <c r="AH56" i="10"/>
  <c r="AC56" i="10"/>
  <c r="AV55" i="10"/>
  <c r="W55" i="10"/>
  <c r="AU55" i="10"/>
  <c r="AT55" i="10"/>
  <c r="AS55" i="10"/>
  <c r="AR55" i="10"/>
  <c r="AQ55" i="10"/>
  <c r="AP55" i="10"/>
  <c r="AO55" i="10"/>
  <c r="AN55" i="10"/>
  <c r="AM55" i="10"/>
  <c r="AL55" i="10"/>
  <c r="AK55" i="10"/>
  <c r="F55" i="10"/>
  <c r="AJ55" i="10"/>
  <c r="AI55" i="10"/>
  <c r="B55" i="10"/>
  <c r="AH55" i="10"/>
  <c r="AC55" i="10"/>
  <c r="AV54" i="10"/>
  <c r="W54" i="10"/>
  <c r="AU54" i="10"/>
  <c r="AT54" i="10"/>
  <c r="AS54" i="10"/>
  <c r="AR54" i="10"/>
  <c r="AQ54" i="10"/>
  <c r="AP54" i="10"/>
  <c r="AO54" i="10"/>
  <c r="AN54" i="10"/>
  <c r="AM54" i="10"/>
  <c r="AL54" i="10"/>
  <c r="AK54" i="10"/>
  <c r="F54" i="10"/>
  <c r="AJ54" i="10"/>
  <c r="AI54" i="10"/>
  <c r="B54" i="10"/>
  <c r="AH54" i="10"/>
  <c r="AC54" i="10"/>
  <c r="AV53" i="10"/>
  <c r="W53" i="10"/>
  <c r="AU53" i="10"/>
  <c r="AT53" i="10"/>
  <c r="AS53" i="10"/>
  <c r="AR53" i="10"/>
  <c r="AQ53" i="10"/>
  <c r="AP53" i="10"/>
  <c r="AO53" i="10"/>
  <c r="AN53" i="10"/>
  <c r="AM53" i="10"/>
  <c r="AL53" i="10"/>
  <c r="AK53" i="10"/>
  <c r="F53" i="10"/>
  <c r="AJ53" i="10"/>
  <c r="AI53" i="10"/>
  <c r="B53" i="10"/>
  <c r="AH53" i="10"/>
  <c r="AC53" i="10"/>
  <c r="AV52" i="10"/>
  <c r="W52" i="10"/>
  <c r="AU52" i="10"/>
  <c r="AT52" i="10"/>
  <c r="AS52" i="10"/>
  <c r="AR52" i="10"/>
  <c r="AQ52" i="10"/>
  <c r="AP52" i="10"/>
  <c r="AO52" i="10"/>
  <c r="AN52" i="10"/>
  <c r="AM52" i="10"/>
  <c r="AL52" i="10"/>
  <c r="AK52" i="10"/>
  <c r="F52" i="10"/>
  <c r="AJ52" i="10"/>
  <c r="AI52" i="10"/>
  <c r="B52" i="10"/>
  <c r="AH52" i="10"/>
  <c r="AC52" i="10"/>
  <c r="AV51" i="10"/>
  <c r="W51" i="10"/>
  <c r="AU51" i="10"/>
  <c r="AT51" i="10"/>
  <c r="AS51" i="10"/>
  <c r="AR51" i="10"/>
  <c r="AQ51" i="10"/>
  <c r="AP51" i="10"/>
  <c r="AO51" i="10"/>
  <c r="AN51" i="10"/>
  <c r="AM51" i="10"/>
  <c r="AL51" i="10"/>
  <c r="AK51" i="10"/>
  <c r="F51" i="10"/>
  <c r="AJ51" i="10"/>
  <c r="AI51" i="10"/>
  <c r="B51" i="10"/>
  <c r="AH51" i="10"/>
  <c r="AC51" i="10"/>
  <c r="AV50" i="10"/>
  <c r="W50" i="10"/>
  <c r="AU50" i="10"/>
  <c r="AT50" i="10"/>
  <c r="AS50" i="10"/>
  <c r="AR50" i="10"/>
  <c r="AQ50" i="10"/>
  <c r="AP50" i="10"/>
  <c r="AO50" i="10"/>
  <c r="AN50" i="10"/>
  <c r="AM50" i="10"/>
  <c r="AL50" i="10"/>
  <c r="AK50" i="10"/>
  <c r="F50" i="10"/>
  <c r="AJ50" i="10"/>
  <c r="AI50" i="10"/>
  <c r="B50" i="10"/>
  <c r="AH50" i="10"/>
  <c r="AC50" i="10"/>
  <c r="AV49" i="10"/>
  <c r="W49" i="10"/>
  <c r="AU49" i="10"/>
  <c r="AT49" i="10"/>
  <c r="AS49" i="10"/>
  <c r="AR49" i="10"/>
  <c r="AQ49" i="10"/>
  <c r="AP49" i="10"/>
  <c r="AO49" i="10"/>
  <c r="AN49" i="10"/>
  <c r="AM49" i="10"/>
  <c r="AL49" i="10"/>
  <c r="AK49" i="10"/>
  <c r="F49" i="10"/>
  <c r="AJ49" i="10"/>
  <c r="AI49" i="10"/>
  <c r="B49" i="10"/>
  <c r="AH49" i="10"/>
  <c r="AC49" i="10"/>
  <c r="AV48" i="10"/>
  <c r="W48" i="10"/>
  <c r="AU48" i="10"/>
  <c r="AT48" i="10"/>
  <c r="AS48" i="10"/>
  <c r="AR48" i="10"/>
  <c r="AQ48" i="10"/>
  <c r="AP48" i="10"/>
  <c r="AO48" i="10"/>
  <c r="AN48" i="10"/>
  <c r="AM48" i="10"/>
  <c r="AL48" i="10"/>
  <c r="AK48" i="10"/>
  <c r="F48" i="10"/>
  <c r="AJ48" i="10"/>
  <c r="AI48" i="10"/>
  <c r="B48" i="10"/>
  <c r="AH48" i="10"/>
  <c r="AC48" i="10"/>
  <c r="AV47" i="10"/>
  <c r="W47" i="10"/>
  <c r="AU47" i="10"/>
  <c r="AT47" i="10"/>
  <c r="AS47" i="10"/>
  <c r="AR47" i="10"/>
  <c r="AQ47" i="10"/>
  <c r="AP47" i="10"/>
  <c r="AO47" i="10"/>
  <c r="AN47" i="10"/>
  <c r="AM47" i="10"/>
  <c r="AL47" i="10"/>
  <c r="AK47" i="10"/>
  <c r="F47" i="10"/>
  <c r="AJ47" i="10"/>
  <c r="AI47" i="10"/>
  <c r="B47" i="10"/>
  <c r="AH47" i="10"/>
  <c r="AC47" i="10"/>
  <c r="AV46" i="10"/>
  <c r="W46" i="10"/>
  <c r="AU46" i="10"/>
  <c r="AT46" i="10"/>
  <c r="AS46" i="10"/>
  <c r="AR46" i="10"/>
  <c r="AQ46" i="10"/>
  <c r="AP46" i="10"/>
  <c r="AO46" i="10"/>
  <c r="AN46" i="10"/>
  <c r="AM46" i="10"/>
  <c r="AL46" i="10"/>
  <c r="AK46" i="10"/>
  <c r="F46" i="10"/>
  <c r="AJ46" i="10"/>
  <c r="AI46" i="10"/>
  <c r="B46" i="10"/>
  <c r="AH46" i="10"/>
  <c r="AC46" i="10"/>
  <c r="AV45" i="10"/>
  <c r="W45" i="10"/>
  <c r="AU45" i="10"/>
  <c r="AT45" i="10"/>
  <c r="AS45" i="10"/>
  <c r="AR45" i="10"/>
  <c r="AQ45" i="10"/>
  <c r="AP45" i="10"/>
  <c r="AO45" i="10"/>
  <c r="AN45" i="10"/>
  <c r="AM45" i="10"/>
  <c r="AL45" i="10"/>
  <c r="AK45" i="10"/>
  <c r="F45" i="10"/>
  <c r="AJ45" i="10"/>
  <c r="AI45" i="10"/>
  <c r="B45" i="10"/>
  <c r="AH45" i="10"/>
  <c r="AC45" i="10"/>
  <c r="AV44" i="10"/>
  <c r="W44" i="10"/>
  <c r="AU44" i="10"/>
  <c r="AT44" i="10"/>
  <c r="AS44" i="10"/>
  <c r="AR44" i="10"/>
  <c r="AQ44" i="10"/>
  <c r="AP44" i="10"/>
  <c r="AO44" i="10"/>
  <c r="AN44" i="10"/>
  <c r="AM44" i="10"/>
  <c r="AL44" i="10"/>
  <c r="AK44" i="10"/>
  <c r="F44" i="10"/>
  <c r="AJ44" i="10"/>
  <c r="AI44" i="10"/>
  <c r="B44" i="10"/>
  <c r="AH44" i="10"/>
  <c r="AC44" i="10"/>
  <c r="AV43" i="10"/>
  <c r="W43" i="10"/>
  <c r="AU43" i="10"/>
  <c r="AT43" i="10"/>
  <c r="AS43" i="10"/>
  <c r="AR43" i="10"/>
  <c r="AQ43" i="10"/>
  <c r="AP43" i="10"/>
  <c r="AO43" i="10"/>
  <c r="AN43" i="10"/>
  <c r="AM43" i="10"/>
  <c r="AL43" i="10"/>
  <c r="AK43" i="10"/>
  <c r="F43" i="10"/>
  <c r="AJ43" i="10"/>
  <c r="AI43" i="10"/>
  <c r="B43" i="10"/>
  <c r="AH43" i="10"/>
  <c r="AC43" i="10"/>
  <c r="AV42" i="10"/>
  <c r="W42" i="10"/>
  <c r="AU42" i="10"/>
  <c r="AT42" i="10"/>
  <c r="AS42" i="10"/>
  <c r="AR42" i="10"/>
  <c r="AQ42" i="10"/>
  <c r="AP42" i="10"/>
  <c r="AO42" i="10"/>
  <c r="AN42" i="10"/>
  <c r="AM42" i="10"/>
  <c r="AL42" i="10"/>
  <c r="AK42" i="10"/>
  <c r="F42" i="10"/>
  <c r="AJ42" i="10"/>
  <c r="AI42" i="10"/>
  <c r="B42" i="10"/>
  <c r="AH42" i="10"/>
  <c r="AC42" i="10"/>
  <c r="AV41" i="10"/>
  <c r="W41" i="10"/>
  <c r="AU41" i="10"/>
  <c r="AT41" i="10"/>
  <c r="AS41" i="10"/>
  <c r="AR41" i="10"/>
  <c r="AQ41" i="10"/>
  <c r="AP41" i="10"/>
  <c r="AO41" i="10"/>
  <c r="AN41" i="10"/>
  <c r="AM41" i="10"/>
  <c r="AL41" i="10"/>
  <c r="AK41" i="10"/>
  <c r="F41" i="10"/>
  <c r="AJ41" i="10"/>
  <c r="AI41" i="10"/>
  <c r="B41" i="10"/>
  <c r="AH41" i="10"/>
  <c r="AC41" i="10"/>
  <c r="AV40" i="10"/>
  <c r="W40" i="10"/>
  <c r="AU40" i="10"/>
  <c r="AT40" i="10"/>
  <c r="AS40" i="10"/>
  <c r="AR40" i="10"/>
  <c r="AQ40" i="10"/>
  <c r="AP40" i="10"/>
  <c r="AO40" i="10"/>
  <c r="AN40" i="10"/>
  <c r="AM40" i="10"/>
  <c r="AL40" i="10"/>
  <c r="AK40" i="10"/>
  <c r="F40" i="10"/>
  <c r="AJ40" i="10"/>
  <c r="AI40" i="10"/>
  <c r="B40" i="10"/>
  <c r="AH40" i="10"/>
  <c r="AC40" i="10"/>
  <c r="AV39" i="10"/>
  <c r="W39" i="10"/>
  <c r="AU39" i="10"/>
  <c r="AT39" i="10"/>
  <c r="AS39" i="10"/>
  <c r="AR39" i="10"/>
  <c r="AQ39" i="10"/>
  <c r="AP39" i="10"/>
  <c r="AO39" i="10"/>
  <c r="AN39" i="10"/>
  <c r="AM39" i="10"/>
  <c r="AL39" i="10"/>
  <c r="AK39" i="10"/>
  <c r="F39" i="10"/>
  <c r="AJ39" i="10"/>
  <c r="AI39" i="10"/>
  <c r="B39" i="10"/>
  <c r="AH39" i="10"/>
  <c r="AC39" i="10"/>
  <c r="AV38" i="10"/>
  <c r="W38" i="10"/>
  <c r="AU38" i="10"/>
  <c r="AT38" i="10"/>
  <c r="AS38" i="10"/>
  <c r="AR38" i="10"/>
  <c r="AQ38" i="10"/>
  <c r="AP38" i="10"/>
  <c r="AO38" i="10"/>
  <c r="AN38" i="10"/>
  <c r="AM38" i="10"/>
  <c r="AL38" i="10"/>
  <c r="AK38" i="10"/>
  <c r="F38" i="10"/>
  <c r="AJ38" i="10"/>
  <c r="AI38" i="10"/>
  <c r="B38" i="10"/>
  <c r="AH38" i="10"/>
  <c r="AC38" i="10"/>
  <c r="AV37" i="10"/>
  <c r="W37" i="10"/>
  <c r="AU37" i="10"/>
  <c r="AT37" i="10"/>
  <c r="AS37" i="10"/>
  <c r="AR37" i="10"/>
  <c r="AQ37" i="10"/>
  <c r="AP37" i="10"/>
  <c r="AO37" i="10"/>
  <c r="AN37" i="10"/>
  <c r="AM37" i="10"/>
  <c r="AL37" i="10"/>
  <c r="AK37" i="10"/>
  <c r="F37" i="10"/>
  <c r="AJ37" i="10"/>
  <c r="AI37" i="10"/>
  <c r="B37" i="10"/>
  <c r="AH37" i="10"/>
  <c r="AC37" i="10"/>
  <c r="AV36" i="10"/>
  <c r="W36" i="10"/>
  <c r="AU36" i="10"/>
  <c r="AT36" i="10"/>
  <c r="AS36" i="10"/>
  <c r="AR36" i="10"/>
  <c r="AQ36" i="10"/>
  <c r="AP36" i="10"/>
  <c r="AO36" i="10"/>
  <c r="AN36" i="10"/>
  <c r="AM36" i="10"/>
  <c r="AL36" i="10"/>
  <c r="AK36" i="10"/>
  <c r="F36" i="10"/>
  <c r="AJ36" i="10"/>
  <c r="AI36" i="10"/>
  <c r="B36" i="10"/>
  <c r="AH36" i="10"/>
  <c r="AC36" i="10"/>
  <c r="AV35" i="10"/>
  <c r="W35" i="10"/>
  <c r="AU35" i="10"/>
  <c r="AT35" i="10"/>
  <c r="AS35" i="10"/>
  <c r="AR35" i="10"/>
  <c r="AQ35" i="10"/>
  <c r="AP35" i="10"/>
  <c r="AO35" i="10"/>
  <c r="AN35" i="10"/>
  <c r="AM35" i="10"/>
  <c r="AL35" i="10"/>
  <c r="AK35" i="10"/>
  <c r="F35" i="10"/>
  <c r="AJ35" i="10"/>
  <c r="AI35" i="10"/>
  <c r="B35" i="10"/>
  <c r="AH35" i="10"/>
  <c r="AC35" i="10"/>
  <c r="AV34" i="10"/>
  <c r="W34" i="10"/>
  <c r="AU34" i="10"/>
  <c r="AT34" i="10"/>
  <c r="AS34" i="10"/>
  <c r="AR34" i="10"/>
  <c r="AQ34" i="10"/>
  <c r="AP34" i="10"/>
  <c r="AO34" i="10"/>
  <c r="AN34" i="10"/>
  <c r="AM34" i="10"/>
  <c r="AL34" i="10"/>
  <c r="AK34" i="10"/>
  <c r="F34" i="10"/>
  <c r="AJ34" i="10"/>
  <c r="AI34" i="10"/>
  <c r="B34" i="10"/>
  <c r="AH34" i="10"/>
  <c r="AC34" i="10"/>
  <c r="AV33" i="10"/>
  <c r="W33" i="10"/>
  <c r="AU33" i="10"/>
  <c r="AT33" i="10"/>
  <c r="AS33" i="10"/>
  <c r="AR33" i="10"/>
  <c r="AQ33" i="10"/>
  <c r="AP33" i="10"/>
  <c r="AO33" i="10"/>
  <c r="AN33" i="10"/>
  <c r="AM33" i="10"/>
  <c r="AL33" i="10"/>
  <c r="AK33" i="10"/>
  <c r="F33" i="10"/>
  <c r="AJ33" i="10"/>
  <c r="AI33" i="10"/>
  <c r="B33" i="10"/>
  <c r="AH33" i="10"/>
  <c r="AC33" i="10"/>
  <c r="AV32" i="10"/>
  <c r="W32" i="10"/>
  <c r="AU32" i="10"/>
  <c r="AT32" i="10"/>
  <c r="AS32" i="10"/>
  <c r="AR32" i="10"/>
  <c r="AQ32" i="10"/>
  <c r="AP32" i="10"/>
  <c r="AO32" i="10"/>
  <c r="AN32" i="10"/>
  <c r="AM32" i="10"/>
  <c r="AL32" i="10"/>
  <c r="AK32" i="10"/>
  <c r="F32" i="10"/>
  <c r="AJ32" i="10"/>
  <c r="AI32" i="10"/>
  <c r="B32" i="10"/>
  <c r="AH32" i="10"/>
  <c r="AC32" i="10"/>
  <c r="AV31" i="10"/>
  <c r="W31" i="10"/>
  <c r="AU31" i="10"/>
  <c r="AT31" i="10"/>
  <c r="AS31" i="10"/>
  <c r="AR31" i="10"/>
  <c r="AQ31" i="10"/>
  <c r="AP31" i="10"/>
  <c r="AO31" i="10"/>
  <c r="AN31" i="10"/>
  <c r="AM31" i="10"/>
  <c r="AL31" i="10"/>
  <c r="AK31" i="10"/>
  <c r="F31" i="10"/>
  <c r="AJ31" i="10"/>
  <c r="AI31" i="10"/>
  <c r="B31" i="10"/>
  <c r="AH31" i="10"/>
  <c r="AC31" i="10"/>
  <c r="AV30" i="10"/>
  <c r="W30" i="10"/>
  <c r="AU30" i="10"/>
  <c r="AT30" i="10"/>
  <c r="AS30" i="10"/>
  <c r="AR30" i="10"/>
  <c r="AQ30" i="10"/>
  <c r="AP30" i="10"/>
  <c r="AO30" i="10"/>
  <c r="AN30" i="10"/>
  <c r="AM30" i="10"/>
  <c r="AL30" i="10"/>
  <c r="AK30" i="10"/>
  <c r="F30" i="10"/>
  <c r="AJ30" i="10"/>
  <c r="AI30" i="10"/>
  <c r="B30" i="10"/>
  <c r="AH30" i="10"/>
  <c r="AC30" i="10"/>
  <c r="AV29" i="10"/>
  <c r="W29" i="10"/>
  <c r="AU29" i="10"/>
  <c r="AT29" i="10"/>
  <c r="AS29" i="10"/>
  <c r="AR29" i="10"/>
  <c r="AQ29" i="10"/>
  <c r="AP29" i="10"/>
  <c r="AO29" i="10"/>
  <c r="AN29" i="10"/>
  <c r="AM29" i="10"/>
  <c r="AL29" i="10"/>
  <c r="AK29" i="10"/>
  <c r="F29" i="10"/>
  <c r="AJ29" i="10"/>
  <c r="AI29" i="10"/>
  <c r="B29" i="10"/>
  <c r="AH29" i="10"/>
  <c r="AC29" i="10"/>
  <c r="AV28" i="10"/>
  <c r="W28" i="10"/>
  <c r="AU28" i="10"/>
  <c r="AT28" i="10"/>
  <c r="AS28" i="10"/>
  <c r="AR28" i="10"/>
  <c r="AQ28" i="10"/>
  <c r="AP28" i="10"/>
  <c r="AO28" i="10"/>
  <c r="AN28" i="10"/>
  <c r="AM28" i="10"/>
  <c r="AL28" i="10"/>
  <c r="AK28" i="10"/>
  <c r="F28" i="10"/>
  <c r="AJ28" i="10"/>
  <c r="AI28" i="10"/>
  <c r="B28" i="10"/>
  <c r="AH28" i="10"/>
  <c r="AC28" i="10"/>
  <c r="AV27" i="10"/>
  <c r="W27" i="10"/>
  <c r="AU27" i="10"/>
  <c r="AT27" i="10"/>
  <c r="AS27" i="10"/>
  <c r="AR27" i="10"/>
  <c r="AQ27" i="10"/>
  <c r="AP27" i="10"/>
  <c r="AO27" i="10"/>
  <c r="AN27" i="10"/>
  <c r="AM27" i="10"/>
  <c r="AL27" i="10"/>
  <c r="AK27" i="10"/>
  <c r="F27" i="10"/>
  <c r="AJ27" i="10"/>
  <c r="AI27" i="10"/>
  <c r="B27" i="10"/>
  <c r="AH27" i="10"/>
  <c r="AC27" i="10"/>
  <c r="AV26" i="10"/>
  <c r="W26" i="10"/>
  <c r="AU26" i="10"/>
  <c r="AT26" i="10"/>
  <c r="AS26" i="10"/>
  <c r="AR26" i="10"/>
  <c r="AQ26" i="10"/>
  <c r="AP26" i="10"/>
  <c r="AO26" i="10"/>
  <c r="AN26" i="10"/>
  <c r="AM26" i="10"/>
  <c r="AL26" i="10"/>
  <c r="AK26" i="10"/>
  <c r="F26" i="10"/>
  <c r="AJ26" i="10"/>
  <c r="AI26" i="10"/>
  <c r="B26" i="10"/>
  <c r="AH26" i="10"/>
  <c r="AC26" i="10"/>
  <c r="AV25" i="10"/>
  <c r="W25" i="10"/>
  <c r="AU25" i="10"/>
  <c r="AT25" i="10"/>
  <c r="AS25" i="10"/>
  <c r="AR25" i="10"/>
  <c r="AQ25" i="10"/>
  <c r="AP25" i="10"/>
  <c r="AO25" i="10"/>
  <c r="AN25" i="10"/>
  <c r="AM25" i="10"/>
  <c r="AL25" i="10"/>
  <c r="AK25" i="10"/>
  <c r="F25" i="10"/>
  <c r="AJ25" i="10"/>
  <c r="AI25" i="10"/>
  <c r="B25" i="10"/>
  <c r="AH25" i="10"/>
  <c r="AC25" i="10"/>
  <c r="AV24" i="10"/>
  <c r="W24" i="10"/>
  <c r="AU24" i="10"/>
  <c r="AT24" i="10"/>
  <c r="AS24" i="10"/>
  <c r="AR24" i="10"/>
  <c r="AQ24" i="10"/>
  <c r="AP24" i="10"/>
  <c r="AO24" i="10"/>
  <c r="AN24" i="10"/>
  <c r="AM24" i="10"/>
  <c r="AL24" i="10"/>
  <c r="AK24" i="10"/>
  <c r="F24" i="10"/>
  <c r="AJ24" i="10"/>
  <c r="AI24" i="10"/>
  <c r="B24" i="10"/>
  <c r="AH24" i="10"/>
  <c r="AC24" i="10"/>
  <c r="AV23" i="10"/>
  <c r="W23" i="10"/>
  <c r="AU23" i="10"/>
  <c r="AT23" i="10"/>
  <c r="AS23" i="10"/>
  <c r="AR23" i="10"/>
  <c r="AQ23" i="10"/>
  <c r="AP23" i="10"/>
  <c r="AO23" i="10"/>
  <c r="AN23" i="10"/>
  <c r="AM23" i="10"/>
  <c r="AL23" i="10"/>
  <c r="AK23" i="10"/>
  <c r="F23" i="10"/>
  <c r="AJ23" i="10"/>
  <c r="AI23" i="10"/>
  <c r="B23" i="10"/>
  <c r="AH23" i="10"/>
  <c r="AC23" i="10"/>
  <c r="AV22" i="10"/>
  <c r="W22" i="10"/>
  <c r="AU22" i="10"/>
  <c r="AT22" i="10"/>
  <c r="AS22" i="10"/>
  <c r="AR22" i="10"/>
  <c r="AQ22" i="10"/>
  <c r="AP22" i="10"/>
  <c r="AO22" i="10"/>
  <c r="AN22" i="10"/>
  <c r="AM22" i="10"/>
  <c r="AL22" i="10"/>
  <c r="AK22" i="10"/>
  <c r="F22" i="10"/>
  <c r="AJ22" i="10"/>
  <c r="AI22" i="10"/>
  <c r="B22" i="10"/>
  <c r="AH22" i="10"/>
  <c r="AC22" i="10"/>
  <c r="AV21" i="10"/>
  <c r="W21" i="10"/>
  <c r="AU21" i="10"/>
  <c r="AT21" i="10"/>
  <c r="AS21" i="10"/>
  <c r="AR21" i="10"/>
  <c r="AQ21" i="10"/>
  <c r="AP21" i="10"/>
  <c r="AO21" i="10"/>
  <c r="AN21" i="10"/>
  <c r="AM21" i="10"/>
  <c r="AL21" i="10"/>
  <c r="AK21" i="10"/>
  <c r="F21" i="10"/>
  <c r="AJ21" i="10"/>
  <c r="AI21" i="10"/>
  <c r="B21" i="10"/>
  <c r="AH21" i="10"/>
  <c r="AC21" i="10"/>
  <c r="AV20" i="10"/>
  <c r="W20" i="10"/>
  <c r="AU20" i="10"/>
  <c r="AT20" i="10"/>
  <c r="AS20" i="10"/>
  <c r="AR20" i="10"/>
  <c r="AQ20" i="10"/>
  <c r="AP20" i="10"/>
  <c r="AO20" i="10"/>
  <c r="AN20" i="10"/>
  <c r="AM20" i="10"/>
  <c r="AL20" i="10"/>
  <c r="AK20" i="10"/>
  <c r="F20" i="10"/>
  <c r="AJ20" i="10"/>
  <c r="AI20" i="10"/>
  <c r="B20" i="10"/>
  <c r="AH20" i="10"/>
  <c r="AC20" i="10"/>
  <c r="AV19" i="10"/>
  <c r="W19" i="10"/>
  <c r="AU19" i="10"/>
  <c r="AT19" i="10"/>
  <c r="AS19" i="10"/>
  <c r="AR19" i="10"/>
  <c r="AQ19" i="10"/>
  <c r="AP19" i="10"/>
  <c r="AO19" i="10"/>
  <c r="AN19" i="10"/>
  <c r="AM19" i="10"/>
  <c r="AL19" i="10"/>
  <c r="AK19" i="10"/>
  <c r="F19" i="10"/>
  <c r="AJ19" i="10"/>
  <c r="AI19" i="10"/>
  <c r="B19" i="10"/>
  <c r="AH19" i="10"/>
  <c r="AC19" i="10"/>
  <c r="AV18" i="10"/>
  <c r="W18" i="10"/>
  <c r="AU18" i="10"/>
  <c r="AT18" i="10"/>
  <c r="AS18" i="10"/>
  <c r="AR18" i="10"/>
  <c r="AQ18" i="10"/>
  <c r="AP18" i="10"/>
  <c r="AO18" i="10"/>
  <c r="AN18" i="10"/>
  <c r="AM18" i="10"/>
  <c r="AL18" i="10"/>
  <c r="AK18" i="10"/>
  <c r="F18" i="10"/>
  <c r="AJ18" i="10"/>
  <c r="AI18" i="10"/>
  <c r="B18" i="10"/>
  <c r="AH18" i="10"/>
  <c r="AC18" i="10"/>
  <c r="AV17" i="10"/>
  <c r="W17" i="10"/>
  <c r="AU17" i="10"/>
  <c r="AT17" i="10"/>
  <c r="AS17" i="10"/>
  <c r="AR17" i="10"/>
  <c r="AQ17" i="10"/>
  <c r="AP17" i="10"/>
  <c r="AO17" i="10"/>
  <c r="AN17" i="10"/>
  <c r="AM17" i="10"/>
  <c r="AL17" i="10"/>
  <c r="AK17" i="10"/>
  <c r="F17" i="10"/>
  <c r="AJ17" i="10"/>
  <c r="AI17" i="10"/>
  <c r="B17" i="10"/>
  <c r="AH17" i="10"/>
  <c r="AC17" i="10"/>
  <c r="AV16" i="10"/>
  <c r="W16" i="10"/>
  <c r="AU16" i="10"/>
  <c r="AT16" i="10"/>
  <c r="AS16" i="10"/>
  <c r="AR16" i="10"/>
  <c r="AQ16" i="10"/>
  <c r="AP16" i="10"/>
  <c r="AO16" i="10"/>
  <c r="AN16" i="10"/>
  <c r="AM16" i="10"/>
  <c r="AL16" i="10"/>
  <c r="AK16" i="10"/>
  <c r="F16" i="10"/>
  <c r="AJ16" i="10"/>
  <c r="AI16" i="10"/>
  <c r="B16" i="10"/>
  <c r="AH16" i="10"/>
  <c r="AC16" i="10"/>
  <c r="AV15" i="10"/>
  <c r="W15" i="10"/>
  <c r="AU15" i="10"/>
  <c r="AT15" i="10"/>
  <c r="AS15" i="10"/>
  <c r="AR15" i="10"/>
  <c r="AQ15" i="10"/>
  <c r="AP15" i="10"/>
  <c r="AO15" i="10"/>
  <c r="AN15" i="10"/>
  <c r="AM15" i="10"/>
  <c r="AL15" i="10"/>
  <c r="AK15" i="10"/>
  <c r="F15" i="10"/>
  <c r="AJ15" i="10"/>
  <c r="AI15" i="10"/>
  <c r="B15" i="10"/>
  <c r="AH15" i="10"/>
  <c r="AC15" i="10"/>
  <c r="AV14" i="10"/>
  <c r="W14" i="10"/>
  <c r="AU14" i="10"/>
  <c r="AT14" i="10"/>
  <c r="AS14" i="10"/>
  <c r="AR14" i="10"/>
  <c r="AQ14" i="10"/>
  <c r="AP14" i="10"/>
  <c r="AO14" i="10"/>
  <c r="AN14" i="10"/>
  <c r="AM14" i="10"/>
  <c r="AL14" i="10"/>
  <c r="AK14" i="10"/>
  <c r="F14" i="10"/>
  <c r="AJ14" i="10"/>
  <c r="AI14" i="10"/>
  <c r="B14" i="10"/>
  <c r="AH14" i="10"/>
  <c r="AC14" i="10"/>
  <c r="AV13" i="10"/>
  <c r="W13" i="10"/>
  <c r="AU13" i="10"/>
  <c r="AT13" i="10"/>
  <c r="AS13" i="10"/>
  <c r="AR13" i="10"/>
  <c r="AQ13" i="10"/>
  <c r="AP13" i="10"/>
  <c r="AO13" i="10"/>
  <c r="AN13" i="10"/>
  <c r="AM13" i="10"/>
  <c r="AL13" i="10"/>
  <c r="AK13" i="10"/>
  <c r="F13" i="10"/>
  <c r="AJ13" i="10"/>
  <c r="AI13" i="10"/>
  <c r="B13" i="10"/>
  <c r="AH13" i="10"/>
  <c r="AC13" i="10"/>
  <c r="AV12" i="10"/>
  <c r="W12" i="10"/>
  <c r="AU12" i="10"/>
  <c r="AT12" i="10"/>
  <c r="AS12" i="10"/>
  <c r="AR12" i="10"/>
  <c r="AQ12" i="10"/>
  <c r="AP12" i="10"/>
  <c r="AO12" i="10"/>
  <c r="AN12" i="10"/>
  <c r="AM12" i="10"/>
  <c r="AL12" i="10"/>
  <c r="AK12" i="10"/>
  <c r="F12" i="10"/>
  <c r="AJ12" i="10"/>
  <c r="AI12" i="10"/>
  <c r="B12" i="10"/>
  <c r="AH12" i="10"/>
  <c r="AC12" i="10"/>
  <c r="AV11" i="10"/>
  <c r="W11" i="10"/>
  <c r="AU11" i="10"/>
  <c r="AT11" i="10"/>
  <c r="AS11" i="10"/>
  <c r="AR11" i="10"/>
  <c r="AQ11" i="10"/>
  <c r="AP11" i="10"/>
  <c r="AO11" i="10"/>
  <c r="AN11" i="10"/>
  <c r="AM11" i="10"/>
  <c r="AL11" i="10"/>
  <c r="AK11" i="10"/>
  <c r="F11" i="10"/>
  <c r="AJ11" i="10"/>
  <c r="AI11" i="10"/>
  <c r="B11" i="10"/>
  <c r="AH11" i="10"/>
  <c r="AC11" i="10"/>
  <c r="AV10" i="10"/>
  <c r="W10" i="10"/>
  <c r="AU10" i="10"/>
  <c r="AT10" i="10"/>
  <c r="AS10" i="10"/>
  <c r="AR10" i="10"/>
  <c r="AQ10" i="10"/>
  <c r="AP10" i="10"/>
  <c r="AO10" i="10"/>
  <c r="AN10" i="10"/>
  <c r="AM10" i="10"/>
  <c r="AL10" i="10"/>
  <c r="AK10" i="10"/>
  <c r="F10" i="10"/>
  <c r="AJ10" i="10"/>
  <c r="AI10" i="10"/>
  <c r="B10" i="10"/>
  <c r="AH10" i="10"/>
  <c r="AC10" i="10"/>
  <c r="AV9" i="10"/>
  <c r="W9" i="10"/>
  <c r="AU9" i="10"/>
  <c r="AT9" i="10"/>
  <c r="AS9" i="10"/>
  <c r="AR9" i="10"/>
  <c r="AQ9" i="10"/>
  <c r="AP9" i="10"/>
  <c r="AO9" i="10"/>
  <c r="AN9" i="10"/>
  <c r="AM9" i="10"/>
  <c r="AL9" i="10"/>
  <c r="AK9" i="10"/>
  <c r="F9" i="10"/>
  <c r="AJ9" i="10"/>
  <c r="AI9" i="10"/>
  <c r="B9" i="10"/>
  <c r="AH9" i="10"/>
  <c r="AC9" i="10"/>
  <c r="AV8" i="10"/>
  <c r="W8" i="10"/>
  <c r="AU8" i="10"/>
  <c r="AT8" i="10"/>
  <c r="AS8" i="10"/>
  <c r="AR8" i="10"/>
  <c r="AQ8" i="10"/>
  <c r="AP8" i="10"/>
  <c r="AO8" i="10"/>
  <c r="AN8" i="10"/>
  <c r="AM8" i="10"/>
  <c r="AL8" i="10"/>
  <c r="AK8" i="10"/>
  <c r="F8" i="10"/>
  <c r="AJ8" i="10"/>
  <c r="AI8" i="10"/>
  <c r="B8" i="10"/>
  <c r="AH8" i="10"/>
  <c r="AC8" i="10"/>
  <c r="AV7" i="10"/>
  <c r="W7" i="10"/>
  <c r="AU7" i="10"/>
  <c r="AT7" i="10"/>
  <c r="AS7" i="10"/>
  <c r="AR7" i="10"/>
  <c r="AQ7" i="10"/>
  <c r="AP7" i="10"/>
  <c r="AO7" i="10"/>
  <c r="AN7" i="10"/>
  <c r="AM7" i="10"/>
  <c r="AL7" i="10"/>
  <c r="AK7" i="10"/>
  <c r="F7" i="10"/>
  <c r="AJ7" i="10"/>
  <c r="AI7" i="10"/>
  <c r="B7" i="10"/>
  <c r="AH7" i="10"/>
  <c r="AC7" i="10"/>
  <c r="AV6" i="10"/>
  <c r="W6" i="10"/>
  <c r="AU6" i="10"/>
  <c r="AT6" i="10"/>
  <c r="AS6" i="10"/>
  <c r="AR6" i="10"/>
  <c r="AQ6" i="10"/>
  <c r="AP6" i="10"/>
  <c r="AO6" i="10"/>
  <c r="AN6" i="10"/>
  <c r="AM6" i="10"/>
  <c r="AL6" i="10"/>
  <c r="AK6" i="10"/>
  <c r="F6" i="10"/>
  <c r="AJ6" i="10"/>
  <c r="AI6" i="10"/>
  <c r="B6" i="10"/>
  <c r="AH6" i="10"/>
  <c r="AC6" i="10"/>
  <c r="AV5" i="10"/>
  <c r="W5" i="10"/>
  <c r="AU5" i="10"/>
  <c r="AT5" i="10"/>
  <c r="AS5" i="10"/>
  <c r="AR5" i="10"/>
  <c r="AQ5" i="10"/>
  <c r="AP5" i="10"/>
  <c r="AO5" i="10"/>
  <c r="AN5" i="10"/>
  <c r="AM5" i="10"/>
  <c r="AL5" i="10"/>
  <c r="AK5" i="10"/>
  <c r="F5" i="10"/>
  <c r="AJ5" i="10"/>
  <c r="AI5" i="10"/>
  <c r="B5" i="10"/>
  <c r="AH5" i="10"/>
  <c r="AC5" i="10"/>
  <c r="AV4" i="10"/>
  <c r="W4" i="10"/>
  <c r="AU4" i="10"/>
  <c r="AT4" i="10"/>
  <c r="AS4" i="10"/>
  <c r="AR4" i="10"/>
  <c r="AQ4" i="10"/>
  <c r="AP4" i="10"/>
  <c r="AO4" i="10"/>
  <c r="AN4" i="10"/>
  <c r="AM4" i="10"/>
  <c r="AL4" i="10"/>
  <c r="AK4" i="10"/>
  <c r="F4" i="10"/>
  <c r="AJ4" i="10"/>
  <c r="AI4" i="10"/>
  <c r="B4" i="10"/>
  <c r="AH4" i="10"/>
  <c r="AC4" i="10"/>
  <c r="I9" i="8"/>
  <c r="F9" i="8"/>
  <c r="J8" i="8"/>
  <c r="I8" i="8"/>
  <c r="H8" i="8"/>
  <c r="G8" i="8"/>
  <c r="K9" i="8"/>
  <c r="D9" i="8"/>
  <c r="E9" i="8"/>
  <c r="A9" i="8"/>
  <c r="L8" i="8"/>
  <c r="K8" i="8"/>
  <c r="F8" i="8"/>
  <c r="D8" i="8"/>
  <c r="E8" i="8"/>
  <c r="A8" i="8"/>
  <c r="D7" i="8"/>
  <c r="A2" i="8"/>
  <c r="Z66" i="1"/>
  <c r="Z64" i="1"/>
  <c r="Z63" i="1"/>
  <c r="J68" i="8"/>
  <c r="Z62" i="1"/>
  <c r="Z61" i="1"/>
  <c r="Z60" i="1"/>
  <c r="Z59" i="1"/>
  <c r="Z57" i="1"/>
  <c r="Z56" i="1"/>
  <c r="Z55" i="1"/>
  <c r="Z54" i="1"/>
  <c r="Z53" i="1"/>
  <c r="Z52" i="1"/>
  <c r="Z51" i="1"/>
  <c r="Z50" i="1"/>
  <c r="Z49" i="1"/>
  <c r="Z48" i="1"/>
  <c r="Z47" i="1"/>
  <c r="Z46" i="1"/>
  <c r="Z45" i="1"/>
  <c r="J49" i="8"/>
  <c r="Z43" i="1"/>
  <c r="Z42" i="1"/>
  <c r="Z41" i="1"/>
  <c r="Z39" i="1"/>
  <c r="Z38" i="1"/>
  <c r="Z37" i="1"/>
  <c r="Z36" i="1"/>
  <c r="Z35" i="1"/>
  <c r="Z34" i="1"/>
  <c r="Z33" i="1"/>
  <c r="Z32" i="1"/>
  <c r="Z31" i="1"/>
  <c r="Z30" i="1"/>
  <c r="Z29" i="1"/>
  <c r="Z28" i="1"/>
  <c r="Z27" i="1"/>
  <c r="Z26" i="1"/>
  <c r="Z25" i="1"/>
  <c r="Z24" i="1"/>
  <c r="Z23" i="1"/>
  <c r="Z22" i="1"/>
  <c r="Z21" i="1"/>
  <c r="Z20" i="1"/>
  <c r="Z19" i="1"/>
  <c r="Z18" i="1"/>
  <c r="Z17" i="1"/>
  <c r="Z16" i="1"/>
  <c r="Z15" i="1"/>
  <c r="Z14" i="1"/>
  <c r="Z13" i="1"/>
  <c r="Z12" i="1"/>
  <c r="Z11" i="1"/>
  <c r="Z10" i="1"/>
  <c r="Z9" i="1"/>
  <c r="Z8" i="1"/>
  <c r="Z7" i="1"/>
  <c r="Z6" i="1"/>
  <c r="Z5" i="1"/>
  <c r="Z4" i="1"/>
  <c r="J9" i="8"/>
  <c r="F8" i="6"/>
  <c r="E8" i="6"/>
  <c r="A8" i="6"/>
  <c r="P8" i="5"/>
  <c r="O8" i="5"/>
  <c r="N8" i="5"/>
  <c r="M8" i="5"/>
  <c r="L8" i="5"/>
  <c r="K8" i="5"/>
  <c r="J8" i="5"/>
  <c r="I8" i="5"/>
  <c r="H8" i="5"/>
  <c r="G8" i="5"/>
  <c r="F8" i="5"/>
  <c r="E8" i="5"/>
  <c r="D8" i="5"/>
  <c r="A8" i="5"/>
  <c r="A8" i="4"/>
  <c r="B8" i="3"/>
  <c r="A2" i="6"/>
  <c r="A2" i="5"/>
  <c r="A2" i="4"/>
  <c r="A9" i="6"/>
  <c r="A68" i="5"/>
  <c r="A67" i="5"/>
  <c r="A66" i="5"/>
  <c r="A65" i="5"/>
  <c r="A64" i="5"/>
  <c r="A63" i="5"/>
  <c r="A62" i="5"/>
  <c r="A61" i="5"/>
  <c r="A60" i="5"/>
  <c r="A59" i="5"/>
  <c r="A58" i="5"/>
  <c r="A57" i="5"/>
  <c r="A56" i="5"/>
  <c r="A55" i="5"/>
  <c r="A54" i="5"/>
  <c r="A53" i="5"/>
  <c r="A52" i="5"/>
  <c r="A51" i="5"/>
  <c r="A50" i="5"/>
  <c r="A49" i="5"/>
  <c r="A48" i="5"/>
  <c r="A47" i="5"/>
  <c r="A46" i="5"/>
  <c r="A45" i="5"/>
  <c r="A44" i="5"/>
  <c r="A43" i="5"/>
  <c r="A42" i="5"/>
  <c r="A41" i="5"/>
  <c r="A40" i="5"/>
  <c r="A39" i="5"/>
  <c r="A38" i="5"/>
  <c r="A37" i="5"/>
  <c r="A36" i="5"/>
  <c r="A35" i="5"/>
  <c r="A34" i="5"/>
  <c r="A33" i="5"/>
  <c r="A32" i="5"/>
  <c r="A31" i="5"/>
  <c r="A30" i="5"/>
  <c r="A29" i="5"/>
  <c r="A28" i="5"/>
  <c r="A27" i="5"/>
  <c r="A26" i="5"/>
  <c r="A25" i="5"/>
  <c r="A24" i="5"/>
  <c r="A23" i="5"/>
  <c r="A22" i="5"/>
  <c r="A21" i="5"/>
  <c r="A20" i="5"/>
  <c r="A19" i="5"/>
  <c r="A18" i="5"/>
  <c r="A17" i="5"/>
  <c r="A16" i="5"/>
  <c r="A15" i="5"/>
  <c r="A14" i="5"/>
  <c r="A13" i="5"/>
  <c r="A12" i="5"/>
  <c r="A11" i="5"/>
  <c r="A10" i="5"/>
  <c r="A9" i="5"/>
  <c r="K7" i="5"/>
  <c r="J9" i="4"/>
  <c r="I9" i="4"/>
  <c r="H9" i="4"/>
  <c r="G9" i="4"/>
  <c r="F9" i="4"/>
  <c r="E9" i="4"/>
  <c r="J8" i="4"/>
  <c r="I8" i="4"/>
  <c r="H8" i="4"/>
  <c r="G8" i="4"/>
  <c r="F8" i="4"/>
  <c r="E8" i="4"/>
  <c r="D8" i="4"/>
  <c r="C8" i="4"/>
  <c r="E3" i="2"/>
  <c r="F3" i="2"/>
  <c r="D3" i="2"/>
  <c r="C3" i="2"/>
  <c r="F9" i="6"/>
  <c r="A1" i="3"/>
  <c r="A1" i="8"/>
  <c r="Q68" i="5"/>
  <c r="P68" i="5"/>
  <c r="M68" i="5"/>
  <c r="L68" i="5"/>
  <c r="K68" i="5"/>
  <c r="J68" i="5"/>
  <c r="I68" i="5"/>
  <c r="H68" i="5"/>
  <c r="G68" i="5"/>
  <c r="F68" i="5"/>
  <c r="E68" i="5"/>
  <c r="D68" i="5"/>
  <c r="Q67" i="5"/>
  <c r="P67" i="5"/>
  <c r="M67" i="5"/>
  <c r="L67" i="5"/>
  <c r="K67" i="5"/>
  <c r="J67" i="5"/>
  <c r="I67" i="5"/>
  <c r="H67" i="5"/>
  <c r="G67" i="5"/>
  <c r="F67" i="5"/>
  <c r="E67" i="5"/>
  <c r="D67" i="5"/>
  <c r="Q66" i="5"/>
  <c r="P66" i="5"/>
  <c r="M66" i="5"/>
  <c r="L66" i="5"/>
  <c r="K66" i="5"/>
  <c r="J66" i="5"/>
  <c r="I66" i="5"/>
  <c r="H66" i="5"/>
  <c r="G66" i="5"/>
  <c r="F66" i="5"/>
  <c r="E66" i="5"/>
  <c r="D66" i="5"/>
  <c r="Q65" i="5"/>
  <c r="P65" i="5"/>
  <c r="M65" i="5"/>
  <c r="L65" i="5"/>
  <c r="K65" i="5"/>
  <c r="J65" i="5"/>
  <c r="I65" i="5"/>
  <c r="H65" i="5"/>
  <c r="G65" i="5"/>
  <c r="F65" i="5"/>
  <c r="E65" i="5"/>
  <c r="D65" i="5"/>
  <c r="Q64" i="5"/>
  <c r="P64" i="5"/>
  <c r="M64" i="5"/>
  <c r="L64" i="5"/>
  <c r="K64" i="5"/>
  <c r="J64" i="5"/>
  <c r="I64" i="5"/>
  <c r="H64" i="5"/>
  <c r="G64" i="5"/>
  <c r="F64" i="5"/>
  <c r="E64" i="5"/>
  <c r="D64" i="5"/>
  <c r="Q63" i="5"/>
  <c r="P63" i="5"/>
  <c r="M63" i="5"/>
  <c r="L63" i="5"/>
  <c r="K63" i="5"/>
  <c r="J63" i="5"/>
  <c r="I63" i="5"/>
  <c r="H63" i="5"/>
  <c r="G63" i="5"/>
  <c r="F63" i="5"/>
  <c r="E63" i="5"/>
  <c r="D63" i="5"/>
  <c r="Q62" i="5"/>
  <c r="P62" i="5"/>
  <c r="M62" i="5"/>
  <c r="L62" i="5"/>
  <c r="K62" i="5"/>
  <c r="J62" i="5"/>
  <c r="I62" i="5"/>
  <c r="H62" i="5"/>
  <c r="G62" i="5"/>
  <c r="F62" i="5"/>
  <c r="E62" i="5"/>
  <c r="D62" i="5"/>
  <c r="Q61" i="5"/>
  <c r="P61" i="5"/>
  <c r="M61" i="5"/>
  <c r="L61" i="5"/>
  <c r="K61" i="5"/>
  <c r="J61" i="5"/>
  <c r="I61" i="5"/>
  <c r="H61" i="5"/>
  <c r="G61" i="5"/>
  <c r="F61" i="5"/>
  <c r="E61" i="5"/>
  <c r="D61" i="5"/>
  <c r="Q60" i="5"/>
  <c r="P60" i="5"/>
  <c r="M60" i="5"/>
  <c r="L60" i="5"/>
  <c r="K60" i="5"/>
  <c r="J60" i="5"/>
  <c r="I60" i="5"/>
  <c r="H60" i="5"/>
  <c r="G60" i="5"/>
  <c r="F60" i="5"/>
  <c r="E60" i="5"/>
  <c r="D60" i="5"/>
  <c r="Q59" i="5"/>
  <c r="P59" i="5"/>
  <c r="M59" i="5"/>
  <c r="L59" i="5"/>
  <c r="K59" i="5"/>
  <c r="J59" i="5"/>
  <c r="I59" i="5"/>
  <c r="H59" i="5"/>
  <c r="G59" i="5"/>
  <c r="F59" i="5"/>
  <c r="E59" i="5"/>
  <c r="D59" i="5"/>
  <c r="Q58" i="5"/>
  <c r="P58" i="5"/>
  <c r="M58" i="5"/>
  <c r="L58" i="5"/>
  <c r="K58" i="5"/>
  <c r="J58" i="5"/>
  <c r="I58" i="5"/>
  <c r="H58" i="5"/>
  <c r="G58" i="5"/>
  <c r="F58" i="5"/>
  <c r="E58" i="5"/>
  <c r="D58" i="5"/>
  <c r="Q57" i="5"/>
  <c r="P57" i="5"/>
  <c r="M57" i="5"/>
  <c r="L57" i="5"/>
  <c r="K57" i="5"/>
  <c r="J57" i="5"/>
  <c r="I57" i="5"/>
  <c r="H57" i="5"/>
  <c r="G57" i="5"/>
  <c r="F57" i="5"/>
  <c r="E57" i="5"/>
  <c r="D57" i="5"/>
  <c r="Q56" i="5"/>
  <c r="P56" i="5"/>
  <c r="M56" i="5"/>
  <c r="L56" i="5"/>
  <c r="K56" i="5"/>
  <c r="J56" i="5"/>
  <c r="I56" i="5"/>
  <c r="H56" i="5"/>
  <c r="G56" i="5"/>
  <c r="F56" i="5"/>
  <c r="E56" i="5"/>
  <c r="D56" i="5"/>
  <c r="Q55" i="5"/>
  <c r="P55" i="5"/>
  <c r="M55" i="5"/>
  <c r="L55" i="5"/>
  <c r="K55" i="5"/>
  <c r="J55" i="5"/>
  <c r="I55" i="5"/>
  <c r="H55" i="5"/>
  <c r="G55" i="5"/>
  <c r="F55" i="5"/>
  <c r="E55" i="5"/>
  <c r="D55" i="5"/>
  <c r="Q54" i="5"/>
  <c r="P54" i="5"/>
  <c r="M54" i="5"/>
  <c r="L54" i="5"/>
  <c r="K54" i="5"/>
  <c r="J54" i="5"/>
  <c r="I54" i="5"/>
  <c r="H54" i="5"/>
  <c r="G54" i="5"/>
  <c r="F54" i="5"/>
  <c r="E54" i="5"/>
  <c r="D54" i="5"/>
  <c r="Q53" i="5"/>
  <c r="P53" i="5"/>
  <c r="M53" i="5"/>
  <c r="L53" i="5"/>
  <c r="K53" i="5"/>
  <c r="J53" i="5"/>
  <c r="I53" i="5"/>
  <c r="H53" i="5"/>
  <c r="G53" i="5"/>
  <c r="F53" i="5"/>
  <c r="E53" i="5"/>
  <c r="D53" i="5"/>
  <c r="Q52" i="5"/>
  <c r="P52" i="5"/>
  <c r="M52" i="5"/>
  <c r="L52" i="5"/>
  <c r="K52" i="5"/>
  <c r="J52" i="5"/>
  <c r="I52" i="5"/>
  <c r="H52" i="5"/>
  <c r="G52" i="5"/>
  <c r="F52" i="5"/>
  <c r="E52" i="5"/>
  <c r="D52" i="5"/>
  <c r="Q51" i="5"/>
  <c r="P51" i="5"/>
  <c r="M51" i="5"/>
  <c r="L51" i="5"/>
  <c r="K51" i="5"/>
  <c r="J51" i="5"/>
  <c r="I51" i="5"/>
  <c r="H51" i="5"/>
  <c r="G51" i="5"/>
  <c r="F51" i="5"/>
  <c r="E51" i="5"/>
  <c r="D51" i="5"/>
  <c r="Q50" i="5"/>
  <c r="P50" i="5"/>
  <c r="M50" i="5"/>
  <c r="L50" i="5"/>
  <c r="K50" i="5"/>
  <c r="J50" i="5"/>
  <c r="I50" i="5"/>
  <c r="H50" i="5"/>
  <c r="G50" i="5"/>
  <c r="F50" i="5"/>
  <c r="E50" i="5"/>
  <c r="D50" i="5"/>
  <c r="Q49" i="5"/>
  <c r="P49" i="5"/>
  <c r="M49" i="5"/>
  <c r="L49" i="5"/>
  <c r="K49" i="5"/>
  <c r="J49" i="5"/>
  <c r="I49" i="5"/>
  <c r="H49" i="5"/>
  <c r="G49" i="5"/>
  <c r="F49" i="5"/>
  <c r="E49" i="5"/>
  <c r="D49" i="5"/>
  <c r="Q48" i="5"/>
  <c r="P48" i="5"/>
  <c r="M48" i="5"/>
  <c r="L48" i="5"/>
  <c r="K48" i="5"/>
  <c r="J48" i="5"/>
  <c r="I48" i="5"/>
  <c r="H48" i="5"/>
  <c r="G48" i="5"/>
  <c r="F48" i="5"/>
  <c r="E48" i="5"/>
  <c r="D48" i="5"/>
  <c r="Q47" i="5"/>
  <c r="P47" i="5"/>
  <c r="M47" i="5"/>
  <c r="L47" i="5"/>
  <c r="K47" i="5"/>
  <c r="J47" i="5"/>
  <c r="I47" i="5"/>
  <c r="H47" i="5"/>
  <c r="G47" i="5"/>
  <c r="F47" i="5"/>
  <c r="E47" i="5"/>
  <c r="D47" i="5"/>
  <c r="Q46" i="5"/>
  <c r="P46" i="5"/>
  <c r="M46" i="5"/>
  <c r="L46" i="5"/>
  <c r="K46" i="5"/>
  <c r="J46" i="5"/>
  <c r="I46" i="5"/>
  <c r="H46" i="5"/>
  <c r="G46" i="5"/>
  <c r="F46" i="5"/>
  <c r="E46" i="5"/>
  <c r="D46" i="5"/>
  <c r="Q45" i="5"/>
  <c r="P45" i="5"/>
  <c r="M45" i="5"/>
  <c r="L45" i="5"/>
  <c r="K45" i="5"/>
  <c r="J45" i="5"/>
  <c r="I45" i="5"/>
  <c r="H45" i="5"/>
  <c r="G45" i="5"/>
  <c r="F45" i="5"/>
  <c r="E45" i="5"/>
  <c r="D45" i="5"/>
  <c r="Q44" i="5"/>
  <c r="P44" i="5"/>
  <c r="M44" i="5"/>
  <c r="L44" i="5"/>
  <c r="K44" i="5"/>
  <c r="J44" i="5"/>
  <c r="I44" i="5"/>
  <c r="H44" i="5"/>
  <c r="G44" i="5"/>
  <c r="F44" i="5"/>
  <c r="E44" i="5"/>
  <c r="D44" i="5"/>
  <c r="Q43" i="5"/>
  <c r="P43" i="5"/>
  <c r="M43" i="5"/>
  <c r="L43" i="5"/>
  <c r="K43" i="5"/>
  <c r="J43" i="5"/>
  <c r="I43" i="5"/>
  <c r="H43" i="5"/>
  <c r="G43" i="5"/>
  <c r="F43" i="5"/>
  <c r="E43" i="5"/>
  <c r="D43" i="5"/>
  <c r="Q42" i="5"/>
  <c r="P42" i="5"/>
  <c r="M42" i="5"/>
  <c r="L42" i="5"/>
  <c r="K42" i="5"/>
  <c r="J42" i="5"/>
  <c r="I42" i="5"/>
  <c r="H42" i="5"/>
  <c r="G42" i="5"/>
  <c r="F42" i="5"/>
  <c r="E42" i="5"/>
  <c r="D42" i="5"/>
  <c r="Q41" i="5"/>
  <c r="P41" i="5"/>
  <c r="M41" i="5"/>
  <c r="L41" i="5"/>
  <c r="K41" i="5"/>
  <c r="J41" i="5"/>
  <c r="I41" i="5"/>
  <c r="H41" i="5"/>
  <c r="G41" i="5"/>
  <c r="F41" i="5"/>
  <c r="E41" i="5"/>
  <c r="D41" i="5"/>
  <c r="Q40" i="5"/>
  <c r="P40" i="5"/>
  <c r="M40" i="5"/>
  <c r="L40" i="5"/>
  <c r="K40" i="5"/>
  <c r="J40" i="5"/>
  <c r="I40" i="5"/>
  <c r="H40" i="5"/>
  <c r="G40" i="5"/>
  <c r="F40" i="5"/>
  <c r="E40" i="5"/>
  <c r="D40" i="5"/>
  <c r="Q39" i="5"/>
  <c r="P39" i="5"/>
  <c r="M39" i="5"/>
  <c r="L39" i="5"/>
  <c r="K39" i="5"/>
  <c r="J39" i="5"/>
  <c r="I39" i="5"/>
  <c r="H39" i="5"/>
  <c r="G39" i="5"/>
  <c r="F39" i="5"/>
  <c r="E39" i="5"/>
  <c r="D39" i="5"/>
  <c r="Q38" i="5"/>
  <c r="P38" i="5"/>
  <c r="M38" i="5"/>
  <c r="L38" i="5"/>
  <c r="K38" i="5"/>
  <c r="J38" i="5"/>
  <c r="I38" i="5"/>
  <c r="H38" i="5"/>
  <c r="G38" i="5"/>
  <c r="F38" i="5"/>
  <c r="E38" i="5"/>
  <c r="D38" i="5"/>
  <c r="Q37" i="5"/>
  <c r="P37" i="5"/>
  <c r="M37" i="5"/>
  <c r="L37" i="5"/>
  <c r="K37" i="5"/>
  <c r="J37" i="5"/>
  <c r="I37" i="5"/>
  <c r="H37" i="5"/>
  <c r="G37" i="5"/>
  <c r="F37" i="5"/>
  <c r="E37" i="5"/>
  <c r="D37" i="5"/>
  <c r="Q36" i="5"/>
  <c r="P36" i="5"/>
  <c r="M36" i="5"/>
  <c r="L36" i="5"/>
  <c r="K36" i="5"/>
  <c r="J36" i="5"/>
  <c r="I36" i="5"/>
  <c r="H36" i="5"/>
  <c r="G36" i="5"/>
  <c r="F36" i="5"/>
  <c r="E36" i="5"/>
  <c r="D36" i="5"/>
  <c r="Q35" i="5"/>
  <c r="P35" i="5"/>
  <c r="M35" i="5"/>
  <c r="L35" i="5"/>
  <c r="K35" i="5"/>
  <c r="J35" i="5"/>
  <c r="I35" i="5"/>
  <c r="H35" i="5"/>
  <c r="G35" i="5"/>
  <c r="F35" i="5"/>
  <c r="E35" i="5"/>
  <c r="D35" i="5"/>
  <c r="Q34" i="5"/>
  <c r="P34" i="5"/>
  <c r="M34" i="5"/>
  <c r="L34" i="5"/>
  <c r="K34" i="5"/>
  <c r="J34" i="5"/>
  <c r="I34" i="5"/>
  <c r="H34" i="5"/>
  <c r="G34" i="5"/>
  <c r="F34" i="5"/>
  <c r="E34" i="5"/>
  <c r="D34" i="5"/>
  <c r="Q33" i="5"/>
  <c r="P33" i="5"/>
  <c r="M33" i="5"/>
  <c r="L33" i="5"/>
  <c r="K33" i="5"/>
  <c r="J33" i="5"/>
  <c r="I33" i="5"/>
  <c r="H33" i="5"/>
  <c r="G33" i="5"/>
  <c r="F33" i="5"/>
  <c r="E33" i="5"/>
  <c r="D33" i="5"/>
  <c r="Q32" i="5"/>
  <c r="P32" i="5"/>
  <c r="M32" i="5"/>
  <c r="L32" i="5"/>
  <c r="K32" i="5"/>
  <c r="J32" i="5"/>
  <c r="I32" i="5"/>
  <c r="H32" i="5"/>
  <c r="G32" i="5"/>
  <c r="F32" i="5"/>
  <c r="E32" i="5"/>
  <c r="D32" i="5"/>
  <c r="Q31" i="5"/>
  <c r="P31" i="5"/>
  <c r="M31" i="5"/>
  <c r="L31" i="5"/>
  <c r="K31" i="5"/>
  <c r="J31" i="5"/>
  <c r="I31" i="5"/>
  <c r="H31" i="5"/>
  <c r="G31" i="5"/>
  <c r="F31" i="5"/>
  <c r="E31" i="5"/>
  <c r="D31" i="5"/>
  <c r="Q30" i="5"/>
  <c r="P30" i="5"/>
  <c r="M30" i="5"/>
  <c r="L30" i="5"/>
  <c r="K30" i="5"/>
  <c r="J30" i="5"/>
  <c r="I30" i="5"/>
  <c r="H30" i="5"/>
  <c r="G30" i="5"/>
  <c r="F30" i="5"/>
  <c r="E30" i="5"/>
  <c r="D30" i="5"/>
  <c r="Q29" i="5"/>
  <c r="P29" i="5"/>
  <c r="M29" i="5"/>
  <c r="L29" i="5"/>
  <c r="K29" i="5"/>
  <c r="J29" i="5"/>
  <c r="I29" i="5"/>
  <c r="H29" i="5"/>
  <c r="G29" i="5"/>
  <c r="F29" i="5"/>
  <c r="E29" i="5"/>
  <c r="D29" i="5"/>
  <c r="Q28" i="5"/>
  <c r="P28" i="5"/>
  <c r="M28" i="5"/>
  <c r="L28" i="5"/>
  <c r="K28" i="5"/>
  <c r="J28" i="5"/>
  <c r="I28" i="5"/>
  <c r="H28" i="5"/>
  <c r="G28" i="5"/>
  <c r="F28" i="5"/>
  <c r="E28" i="5"/>
  <c r="D28" i="5"/>
  <c r="Q27" i="5"/>
  <c r="P27" i="5"/>
  <c r="M27" i="5"/>
  <c r="L27" i="5"/>
  <c r="K27" i="5"/>
  <c r="J27" i="5"/>
  <c r="I27" i="5"/>
  <c r="H27" i="5"/>
  <c r="G27" i="5"/>
  <c r="F27" i="5"/>
  <c r="E27" i="5"/>
  <c r="D27" i="5"/>
  <c r="Q26" i="5"/>
  <c r="P26" i="5"/>
  <c r="M26" i="5"/>
  <c r="L26" i="5"/>
  <c r="K26" i="5"/>
  <c r="J26" i="5"/>
  <c r="I26" i="5"/>
  <c r="H26" i="5"/>
  <c r="G26" i="5"/>
  <c r="F26" i="5"/>
  <c r="E26" i="5"/>
  <c r="D26" i="5"/>
  <c r="Q25" i="5"/>
  <c r="P25" i="5"/>
  <c r="M25" i="5"/>
  <c r="L25" i="5"/>
  <c r="K25" i="5"/>
  <c r="J25" i="5"/>
  <c r="I25" i="5"/>
  <c r="H25" i="5"/>
  <c r="G25" i="5"/>
  <c r="F25" i="5"/>
  <c r="E25" i="5"/>
  <c r="D25" i="5"/>
  <c r="Q24" i="5"/>
  <c r="P24" i="5"/>
  <c r="M24" i="5"/>
  <c r="L24" i="5"/>
  <c r="K24" i="5"/>
  <c r="J24" i="5"/>
  <c r="I24" i="5"/>
  <c r="H24" i="5"/>
  <c r="G24" i="5"/>
  <c r="F24" i="5"/>
  <c r="E24" i="5"/>
  <c r="D24" i="5"/>
  <c r="Q23" i="5"/>
  <c r="P23" i="5"/>
  <c r="M23" i="5"/>
  <c r="L23" i="5"/>
  <c r="K23" i="5"/>
  <c r="J23" i="5"/>
  <c r="I23" i="5"/>
  <c r="H23" i="5"/>
  <c r="G23" i="5"/>
  <c r="F23" i="5"/>
  <c r="E23" i="5"/>
  <c r="D23" i="5"/>
  <c r="Q22" i="5"/>
  <c r="P22" i="5"/>
  <c r="M22" i="5"/>
  <c r="L22" i="5"/>
  <c r="K22" i="5"/>
  <c r="J22" i="5"/>
  <c r="I22" i="5"/>
  <c r="H22" i="5"/>
  <c r="G22" i="5"/>
  <c r="F22" i="5"/>
  <c r="E22" i="5"/>
  <c r="D22" i="5"/>
  <c r="Q21" i="5"/>
  <c r="P21" i="5"/>
  <c r="M21" i="5"/>
  <c r="L21" i="5"/>
  <c r="K21" i="5"/>
  <c r="J21" i="5"/>
  <c r="I21" i="5"/>
  <c r="H21" i="5"/>
  <c r="G21" i="5"/>
  <c r="F21" i="5"/>
  <c r="E21" i="5"/>
  <c r="D21" i="5"/>
  <c r="Q20" i="5"/>
  <c r="P20" i="5"/>
  <c r="M20" i="5"/>
  <c r="L20" i="5"/>
  <c r="K20" i="5"/>
  <c r="J20" i="5"/>
  <c r="I20" i="5"/>
  <c r="H20" i="5"/>
  <c r="G20" i="5"/>
  <c r="F20" i="5"/>
  <c r="E20" i="5"/>
  <c r="D20" i="5"/>
  <c r="Q19" i="5"/>
  <c r="P19" i="5"/>
  <c r="M19" i="5"/>
  <c r="L19" i="5"/>
  <c r="K19" i="5"/>
  <c r="J19" i="5"/>
  <c r="I19" i="5"/>
  <c r="H19" i="5"/>
  <c r="G19" i="5"/>
  <c r="F19" i="5"/>
  <c r="E19" i="5"/>
  <c r="D19" i="5"/>
  <c r="Q18" i="5"/>
  <c r="P18" i="5"/>
  <c r="M18" i="5"/>
  <c r="L18" i="5"/>
  <c r="K18" i="5"/>
  <c r="J18" i="5"/>
  <c r="I18" i="5"/>
  <c r="H18" i="5"/>
  <c r="G18" i="5"/>
  <c r="F18" i="5"/>
  <c r="E18" i="5"/>
  <c r="D18" i="5"/>
  <c r="Q17" i="5"/>
  <c r="P17" i="5"/>
  <c r="M17" i="5"/>
  <c r="L17" i="5"/>
  <c r="K17" i="5"/>
  <c r="J17" i="5"/>
  <c r="I17" i="5"/>
  <c r="H17" i="5"/>
  <c r="G17" i="5"/>
  <c r="F17" i="5"/>
  <c r="E17" i="5"/>
  <c r="D17" i="5"/>
  <c r="Q16" i="5"/>
  <c r="P16" i="5"/>
  <c r="M16" i="5"/>
  <c r="L16" i="5"/>
  <c r="K16" i="5"/>
  <c r="J16" i="5"/>
  <c r="I16" i="5"/>
  <c r="H16" i="5"/>
  <c r="G16" i="5"/>
  <c r="F16" i="5"/>
  <c r="E16" i="5"/>
  <c r="D16" i="5"/>
  <c r="Q15" i="5"/>
  <c r="P15" i="5"/>
  <c r="M15" i="5"/>
  <c r="L15" i="5"/>
  <c r="K15" i="5"/>
  <c r="J15" i="5"/>
  <c r="I15" i="5"/>
  <c r="H15" i="5"/>
  <c r="G15" i="5"/>
  <c r="F15" i="5"/>
  <c r="E15" i="5"/>
  <c r="D15" i="5"/>
  <c r="Q14" i="5"/>
  <c r="P14" i="5"/>
  <c r="M14" i="5"/>
  <c r="L14" i="5"/>
  <c r="K14" i="5"/>
  <c r="J14" i="5"/>
  <c r="I14" i="5"/>
  <c r="H14" i="5"/>
  <c r="G14" i="5"/>
  <c r="F14" i="5"/>
  <c r="E14" i="5"/>
  <c r="D14" i="5"/>
  <c r="Q13" i="5"/>
  <c r="P13" i="5"/>
  <c r="M13" i="5"/>
  <c r="L13" i="5"/>
  <c r="K13" i="5"/>
  <c r="J13" i="5"/>
  <c r="I13" i="5"/>
  <c r="H13" i="5"/>
  <c r="G13" i="5"/>
  <c r="F13" i="5"/>
  <c r="E13" i="5"/>
  <c r="D13" i="5"/>
  <c r="Q12" i="5"/>
  <c r="P12" i="5"/>
  <c r="M12" i="5"/>
  <c r="L12" i="5"/>
  <c r="K12" i="5"/>
  <c r="J12" i="5"/>
  <c r="I12" i="5"/>
  <c r="H12" i="5"/>
  <c r="G12" i="5"/>
  <c r="F12" i="5"/>
  <c r="E12" i="5"/>
  <c r="D12" i="5"/>
  <c r="Q11" i="5"/>
  <c r="P11" i="5"/>
  <c r="M11" i="5"/>
  <c r="L11" i="5"/>
  <c r="K11" i="5"/>
  <c r="J11" i="5"/>
  <c r="I11" i="5"/>
  <c r="H11" i="5"/>
  <c r="G11" i="5"/>
  <c r="F11" i="5"/>
  <c r="E11" i="5"/>
  <c r="D11" i="5"/>
  <c r="Q10" i="5"/>
  <c r="Q9" i="5"/>
  <c r="Q8" i="5"/>
  <c r="M10" i="5"/>
  <c r="M9" i="5"/>
  <c r="A1" i="5"/>
  <c r="A1" i="6"/>
  <c r="A1" i="4"/>
  <c r="E9" i="6"/>
  <c r="P10" i="5"/>
  <c r="L10" i="5"/>
  <c r="K10" i="5"/>
  <c r="J10" i="5"/>
  <c r="I10" i="5"/>
  <c r="H10" i="5"/>
  <c r="G10" i="5"/>
  <c r="F10" i="5"/>
  <c r="E10" i="5"/>
  <c r="D10" i="5"/>
  <c r="P9" i="5"/>
  <c r="L9" i="5"/>
  <c r="K9" i="5"/>
  <c r="J9" i="5"/>
  <c r="I9" i="5"/>
  <c r="H9" i="5"/>
  <c r="G9" i="5"/>
  <c r="F9" i="5"/>
  <c r="E9" i="5"/>
  <c r="D9" i="5"/>
  <c r="D9" i="4"/>
  <c r="C9" i="4"/>
  <c r="A9" i="4"/>
  <c r="B9" i="3"/>
  <c r="A9" i="3"/>
</calcChain>
</file>

<file path=xl/comments1.xml><?xml version="1.0" encoding="utf-8"?>
<comments xmlns="http://schemas.openxmlformats.org/spreadsheetml/2006/main">
  <authors>
    <author>Donna Marie Pahl</author>
  </authors>
  <commentList>
    <comment ref="V2" authorId="0" shapeId="0">
      <text>
        <r>
          <rPr>
            <b/>
            <sz val="9"/>
            <color indexed="81"/>
            <rFont val="Tahoma"/>
            <family val="2"/>
          </rPr>
          <t xml:space="preserve">Donna Marie Pahl </t>
        </r>
        <r>
          <rPr>
            <sz val="9"/>
            <color indexed="81"/>
            <rFont val="Tahoma"/>
            <family val="2"/>
          </rPr>
          <t xml:space="preserve"> Each label will be bookmarked for the three 'labeled use' categories, so the user can click and be taken to each section on the label. </t>
        </r>
      </text>
    </comment>
    <comment ref="T3" authorId="0" shapeId="0">
      <text>
        <r>
          <rPr>
            <b/>
            <sz val="9"/>
            <color indexed="81"/>
            <rFont val="Tahoma"/>
            <family val="2"/>
          </rPr>
          <t>Donna Marie Pahl:</t>
        </r>
        <r>
          <rPr>
            <sz val="9"/>
            <color indexed="81"/>
            <rFont val="Tahoma"/>
            <family val="2"/>
          </rPr>
          <t xml:space="preserve">
This could either be a sort box, or just could be sorted by names. </t>
        </r>
      </text>
    </comment>
    <comment ref="W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 ref="X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 ref="Y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List>
</comments>
</file>

<file path=xl/comments2.xml><?xml version="1.0" encoding="utf-8"?>
<comments xmlns="http://schemas.openxmlformats.org/spreadsheetml/2006/main">
  <authors>
    <author>Donna Marie Pahl</author>
  </authors>
  <commentList>
    <comment ref="Y2" authorId="0" shapeId="0">
      <text>
        <r>
          <rPr>
            <b/>
            <sz val="9"/>
            <color indexed="81"/>
            <rFont val="Tahoma"/>
            <family val="2"/>
          </rPr>
          <t xml:space="preserve">Donna Marie Pahl </t>
        </r>
        <r>
          <rPr>
            <sz val="9"/>
            <color indexed="81"/>
            <rFont val="Tahoma"/>
            <family val="2"/>
          </rPr>
          <t xml:space="preserve"> Each label will be bookmarked for the three 'labeled use' categories, so the user can click and be taken to each section on the label. </t>
        </r>
      </text>
    </comment>
    <comment ref="V3" authorId="0" shapeId="0">
      <text>
        <r>
          <rPr>
            <b/>
            <sz val="9"/>
            <color indexed="81"/>
            <rFont val="Tahoma"/>
            <family val="2"/>
          </rPr>
          <t>Donna Marie Pahl:</t>
        </r>
        <r>
          <rPr>
            <sz val="9"/>
            <color indexed="81"/>
            <rFont val="Tahoma"/>
            <family val="2"/>
          </rPr>
          <t xml:space="preserve">
This could either be a sort box, or just could be sorted by names. </t>
        </r>
      </text>
    </comment>
    <comment ref="Z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 ref="AA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 ref="AB3" authorId="0" shapeId="0">
      <text>
        <r>
          <rPr>
            <b/>
            <sz val="9"/>
            <color indexed="81"/>
            <rFont val="Tahoma"/>
            <family val="2"/>
          </rPr>
          <t xml:space="preserve">Donna Marie Pahl </t>
        </r>
        <r>
          <rPr>
            <sz val="9"/>
            <color indexed="81"/>
            <rFont val="Tahoma"/>
            <family val="2"/>
          </rPr>
          <t xml:space="preserve"> Enter the Page Number, if applicable, on which the Use is described.  Eventually, each label will be bookmarked for the three 'labeled use' categories, so the user can click and be taken to each section on the label. </t>
        </r>
      </text>
    </comment>
  </commentList>
</comments>
</file>

<file path=xl/comments3.xml><?xml version="1.0" encoding="utf-8"?>
<comments xmlns="http://schemas.openxmlformats.org/spreadsheetml/2006/main">
  <authors>
    <author>Don Stoeckel</author>
  </authors>
  <commentList>
    <comment ref="A6" authorId="0" shapeId="0">
      <text>
        <r>
          <rPr>
            <b/>
            <sz val="9"/>
            <color indexed="81"/>
            <rFont val="Tahoma"/>
            <family val="2"/>
          </rPr>
          <t>Don Stoeckel:</t>
        </r>
        <r>
          <rPr>
            <sz val="9"/>
            <color indexed="81"/>
            <rFont val="Tahoma"/>
            <family val="2"/>
          </rPr>
          <t xml:space="preserve">
Error on Amanda's sheet:  Originally was 1677-64 (see column M)
</t>
        </r>
      </text>
    </comment>
    <comment ref="A24" authorId="0" shapeId="0">
      <text>
        <r>
          <rPr>
            <b/>
            <sz val="9"/>
            <color indexed="81"/>
            <rFont val="Tahoma"/>
            <family val="2"/>
          </rPr>
          <t>Don Stoeckel:</t>
        </r>
        <r>
          <rPr>
            <sz val="9"/>
            <color indexed="81"/>
            <rFont val="Tahoma"/>
            <family val="2"/>
          </rPr>
          <t xml:space="preserve">
Amanda's EPA number has the third set of digits
</t>
        </r>
      </text>
    </comment>
  </commentList>
</comments>
</file>

<file path=xl/sharedStrings.xml><?xml version="1.0" encoding="utf-8"?>
<sst xmlns="http://schemas.openxmlformats.org/spreadsheetml/2006/main" count="3445" uniqueCount="612">
  <si>
    <t>Accutab</t>
  </si>
  <si>
    <t>PPG Calcium Hypochlorite Tablets</t>
  </si>
  <si>
    <t>Axiall, LLC</t>
  </si>
  <si>
    <t>748-295</t>
  </si>
  <si>
    <t>Agchlor 310</t>
  </si>
  <si>
    <t>Agchlor 310F</t>
  </si>
  <si>
    <t xml:space="preserve">Decco US Post-harvest, Inc. </t>
  </si>
  <si>
    <t>No</t>
  </si>
  <si>
    <t>2792-62</t>
  </si>
  <si>
    <t>Antimicrobial Fruit and Vegetable Treatment</t>
  </si>
  <si>
    <t xml:space="preserve">Ecolab, Inc.  </t>
  </si>
  <si>
    <t>1677-234</t>
  </si>
  <si>
    <t>BioSide HS 15%</t>
  </si>
  <si>
    <t>Enviro Tech Chemical Services</t>
  </si>
  <si>
    <t>Allowed</t>
  </si>
  <si>
    <t>63838-2</t>
  </si>
  <si>
    <t>Trade Name</t>
  </si>
  <si>
    <t>Other Trade Names</t>
  </si>
  <si>
    <t>Manufacturer</t>
  </si>
  <si>
    <t>OMRI Approved?</t>
  </si>
  <si>
    <t xml:space="preserve">EPA Reg. No. </t>
  </si>
  <si>
    <t xml:space="preserve">EPA Label </t>
  </si>
  <si>
    <t xml:space="preserve">EPA Accepted Date </t>
  </si>
  <si>
    <t>Quantity Purchasable</t>
  </si>
  <si>
    <t>Contact Info</t>
  </si>
  <si>
    <t xml:space="preserve">Notes </t>
  </si>
  <si>
    <t>Strength (percent)</t>
  </si>
  <si>
    <t>Sanitizer Active Ingredients</t>
  </si>
  <si>
    <t>Labeled Uses</t>
  </si>
  <si>
    <t>Washing Fruits and Vegetables</t>
  </si>
  <si>
    <t>Porous food-contact surfaces</t>
  </si>
  <si>
    <t>Non-porous food-contact surfaces</t>
  </si>
  <si>
    <t>Irrigation Water</t>
  </si>
  <si>
    <t>Labeled Control Targets</t>
  </si>
  <si>
    <t>Spoilage organisms</t>
  </si>
  <si>
    <t>Plant pathogens</t>
  </si>
  <si>
    <t>Public health</t>
  </si>
  <si>
    <t>Sodium hypochlorite</t>
  </si>
  <si>
    <t>Calcium hypochlorite</t>
  </si>
  <si>
    <t>Potassium hypochlorite</t>
  </si>
  <si>
    <t>Chlorine dioxide</t>
  </si>
  <si>
    <t>Lactic acid</t>
  </si>
  <si>
    <t>Malic acid</t>
  </si>
  <si>
    <t>Phosphoric acid</t>
  </si>
  <si>
    <t>Hydrogen peroxide</t>
  </si>
  <si>
    <t>Acetic acid</t>
  </si>
  <si>
    <t>Peroxyacetic Acid</t>
  </si>
  <si>
    <t>Allowed with restrictions</t>
  </si>
  <si>
    <t>Yes</t>
  </si>
  <si>
    <t>No information</t>
  </si>
  <si>
    <t>Sodium dodecylbenzene-sulfonate</t>
  </si>
  <si>
    <t>Active Ingredients</t>
  </si>
  <si>
    <t>Label Information</t>
  </si>
  <si>
    <t>Product Information</t>
  </si>
  <si>
    <t>Main Page</t>
  </si>
  <si>
    <t>None</t>
  </si>
  <si>
    <t>THIS PAGE WOULD BE HIDDEN</t>
  </si>
  <si>
    <t>NA</t>
  </si>
  <si>
    <t>Default</t>
  </si>
  <si>
    <t>Porous 
food-contact surfaces</t>
  </si>
  <si>
    <t>Adox 750</t>
  </si>
  <si>
    <t>Adox BCD-7.5</t>
  </si>
  <si>
    <t>Adox 3125</t>
  </si>
  <si>
    <t>Anthium Dioxcide</t>
  </si>
  <si>
    <t>N/A</t>
  </si>
  <si>
    <t>Bacticide</t>
  </si>
  <si>
    <t>Bromicide 4000</t>
  </si>
  <si>
    <t>Bromide Plus</t>
  </si>
  <si>
    <t>Busan 6040</t>
  </si>
  <si>
    <t>Carnebon 200</t>
  </si>
  <si>
    <t xml:space="preserve">Anthium BCD-200  </t>
  </si>
  <si>
    <t>Di-Oxy Solv</t>
  </si>
  <si>
    <t>Dixichlor Lite</t>
  </si>
  <si>
    <t>ECR Calcium Hypochlorite AST (Aquafit)</t>
  </si>
  <si>
    <t xml:space="preserve">ECR Calcium Hypochlorite granules </t>
  </si>
  <si>
    <t>ECR Calcium Hypochlorite T</t>
  </si>
  <si>
    <t>Freshgard 72</t>
  </si>
  <si>
    <t xml:space="preserve">HTH Dry Chlorinator Tablets for Swimming Pools </t>
  </si>
  <si>
    <t>Hypo 150</t>
  </si>
  <si>
    <t>Induclor Calcium Hypochlorite Granules</t>
  </si>
  <si>
    <t>Liquichlor 12.5% Solution</t>
  </si>
  <si>
    <t>Supershock</t>
  </si>
  <si>
    <t>Maguard 5626</t>
  </si>
  <si>
    <t>Olin Chlorine</t>
  </si>
  <si>
    <t>Oxidate Broad Spectrum Bactericide/Fungicide</t>
  </si>
  <si>
    <t>Oxine</t>
  </si>
  <si>
    <t>Oxonia Active</t>
  </si>
  <si>
    <t>Pac-chlor 12.5%</t>
  </si>
  <si>
    <t>Peraclean 5</t>
  </si>
  <si>
    <t xml:space="preserve"> Peraclean 15</t>
  </si>
  <si>
    <t>Perasan A</t>
  </si>
  <si>
    <t>Perasan C-5</t>
  </si>
  <si>
    <t>Perasan OG</t>
  </si>
  <si>
    <t>PerOx Extreme</t>
  </si>
  <si>
    <t>Per-Ox F&amp;V</t>
  </si>
  <si>
    <t>PPG 70 CAL Hypo Granules</t>
  </si>
  <si>
    <t xml:space="preserve">Pro-san L </t>
  </si>
  <si>
    <t>Pure Bright Germicidal Ultra Bleach</t>
  </si>
  <si>
    <t>Re-Ox</t>
  </si>
  <si>
    <t>Sanidate 5.0</t>
  </si>
  <si>
    <t>Sanidate 12.0</t>
  </si>
  <si>
    <t>SaniDate 15.0</t>
  </si>
  <si>
    <t xml:space="preserve">Sanidate Ready to Use </t>
  </si>
  <si>
    <t>Selectrocide 2L500</t>
  </si>
  <si>
    <t>Selectrocide 5G</t>
  </si>
  <si>
    <t>Sodium Hypochlorite 12.5%</t>
  </si>
  <si>
    <t>Sodium Hypochlorite Solution</t>
  </si>
  <si>
    <t xml:space="preserve">N/A </t>
  </si>
  <si>
    <t>Sodium Hypochlorite Solution 10%</t>
  </si>
  <si>
    <t>Sno-Glo Bleach</t>
  </si>
  <si>
    <t>Ster-Bac</t>
  </si>
  <si>
    <t>StorOx 2.0</t>
  </si>
  <si>
    <t>Surchlor</t>
  </si>
  <si>
    <t>Tsunami 100</t>
  </si>
  <si>
    <t>Vertex Concentrate</t>
  </si>
  <si>
    <t>Vertex CSS-5</t>
  </si>
  <si>
    <t xml:space="preserve">Vertex CSS-10 </t>
  </si>
  <si>
    <t>Vertex CSS-12</t>
  </si>
  <si>
    <t>Victory</t>
  </si>
  <si>
    <t>VigorOx SP-15</t>
  </si>
  <si>
    <t xml:space="preserve">Zep FS Formula 4665 </t>
  </si>
  <si>
    <t>International Dioxide, Inc.</t>
  </si>
  <si>
    <t>International Dioxcide, Inc.</t>
  </si>
  <si>
    <t>Olin Chlor Alkali Products</t>
  </si>
  <si>
    <t>BWA Water Additives</t>
  </si>
  <si>
    <t>ICL-IP America, Inc</t>
  </si>
  <si>
    <t>Buckman Laboratories Inc</t>
  </si>
  <si>
    <t>International Dioxcide, Inc</t>
  </si>
  <si>
    <t>Flo-Tec, Inc.</t>
  </si>
  <si>
    <t xml:space="preserve">DPC Industries, Inc. </t>
  </si>
  <si>
    <t>Environmental Compliance Resources LLC</t>
  </si>
  <si>
    <t>John Bean Technologies Corporation</t>
  </si>
  <si>
    <t xml:space="preserve">Arch Chemicals </t>
  </si>
  <si>
    <t>Rowell Chemical Corp.</t>
  </si>
  <si>
    <t>Univar USA Inc.</t>
  </si>
  <si>
    <t>Mason Chemical Company</t>
  </si>
  <si>
    <t>Delta Analytical Corporation</t>
  </si>
  <si>
    <t>Biosafe Systems</t>
  </si>
  <si>
    <t>Bio-Cide International, Inc</t>
  </si>
  <si>
    <t>Ecolab, Inc</t>
  </si>
  <si>
    <t>Pace International LLC</t>
  </si>
  <si>
    <t xml:space="preserve">Evonik
 Industries
 </t>
  </si>
  <si>
    <t xml:space="preserve">Evonik Corporation </t>
  </si>
  <si>
    <t>SRS International Corp.</t>
  </si>
  <si>
    <t xml:space="preserve">Axiall, LLC </t>
  </si>
  <si>
    <t>Microcide, Inc.</t>
  </si>
  <si>
    <t>KIK Analytical Corp.</t>
  </si>
  <si>
    <t>Blue Earth Labs, LLC</t>
  </si>
  <si>
    <t>BioSafe Systems, LLC</t>
  </si>
  <si>
    <t>Selective Micro Technologies, LLC</t>
  </si>
  <si>
    <t>Hydrite Chemical Co.</t>
  </si>
  <si>
    <t>Alexander Chemical Corporation</t>
  </si>
  <si>
    <t xml:space="preserve">K.A. Steel Chemicals, Inc. </t>
  </si>
  <si>
    <t>Brenntag Mid-South, Inc.</t>
  </si>
  <si>
    <t>Ecolab</t>
  </si>
  <si>
    <t>Surpass Chemical Company, Inc.</t>
  </si>
  <si>
    <t xml:space="preserve">Ecolab </t>
  </si>
  <si>
    <t xml:space="preserve">Vertex 
Chemical 
Corporation </t>
  </si>
  <si>
    <t>Vertex Chemical Corporation</t>
  </si>
  <si>
    <t>Ecolab, Inc.</t>
  </si>
  <si>
    <t>FMC Corporation</t>
  </si>
  <si>
    <t>Zep Commercial Sales &amp; Service</t>
  </si>
  <si>
    <t>Sodium chlorite</t>
  </si>
  <si>
    <t>Zerotol Ready to Use
Oxidate Ready to Use
Sanidate Fruit and Vegetable Wash
Biosafe Fruit and Vegetable Wash
Biosafe Disease Control RTU</t>
  </si>
  <si>
    <t>Peragreeen 22 ww
Peragreen 22</t>
  </si>
  <si>
    <t>Market Guard Quat Sanitizer
Tex Stat
Flex Pak Quat Sanitizer
Oasis Compac Quat Sanitizer
Oasis 144 Quat Sanitizer
Keyston Food Contact Surface Sanitizer</t>
  </si>
  <si>
    <t>Clarity
Vigorox 15 F&amp;V</t>
  </si>
  <si>
    <t>Approvals and Registrations</t>
  </si>
  <si>
    <t>For Food Contact Surfaces</t>
  </si>
  <si>
    <t>For Washing Fruits and Vegetables</t>
  </si>
  <si>
    <t>For Both Food Contact Surfaces and Fruits and Vegetables</t>
  </si>
  <si>
    <t>9150-8</t>
  </si>
  <si>
    <t>9150-7</t>
  </si>
  <si>
    <t>9150-2</t>
  </si>
  <si>
    <t>72315-6</t>
  </si>
  <si>
    <t>83451-17</t>
  </si>
  <si>
    <t>8622-49</t>
  </si>
  <si>
    <t>1448-345</t>
  </si>
  <si>
    <t>9150-3</t>
  </si>
  <si>
    <t>72160-2</t>
  </si>
  <si>
    <t>813-14</t>
  </si>
  <si>
    <t xml:space="preserve"> 86460-4</t>
  </si>
  <si>
    <t>86460-1</t>
  </si>
  <si>
    <t>86460-3</t>
  </si>
  <si>
    <t>8764-54</t>
  </si>
  <si>
    <t>1258-969</t>
  </si>
  <si>
    <t>67649-20001</t>
  </si>
  <si>
    <t>748-239</t>
  </si>
  <si>
    <t>550-198</t>
  </si>
  <si>
    <t>10324-214</t>
  </si>
  <si>
    <t>72315-1</t>
  </si>
  <si>
    <t>70299-2</t>
  </si>
  <si>
    <t>9804-1</t>
  </si>
  <si>
    <t>1677-129</t>
  </si>
  <si>
    <t>64864-55</t>
  </si>
  <si>
    <t>54289-3</t>
  </si>
  <si>
    <t xml:space="preserve">54289-
4 </t>
  </si>
  <si>
    <t>63838-1</t>
  </si>
  <si>
    <t>63838-13</t>
  </si>
  <si>
    <t>63838-20</t>
  </si>
  <si>
    <t>833-5</t>
  </si>
  <si>
    <t xml:space="preserve"> 748-296 </t>
  </si>
  <si>
    <t>71094-2</t>
  </si>
  <si>
    <t>70271-13</t>
  </si>
  <si>
    <t>87437-1</t>
  </si>
  <si>
    <t>70299-19</t>
  </si>
  <si>
    <t>70299-18</t>
  </si>
  <si>
    <t>70299-26</t>
  </si>
  <si>
    <t>70299-9</t>
  </si>
  <si>
    <t>74986-4</t>
  </si>
  <si>
    <t>74986-5</t>
  </si>
  <si>
    <t>2686-20001</t>
  </si>
  <si>
    <t>7151-20001</t>
  </si>
  <si>
    <t>33981-20001</t>
  </si>
  <si>
    <t>33981-20002</t>
  </si>
  <si>
    <t>6785-20002</t>
  </si>
  <si>
    <t>1677-43</t>
  </si>
  <si>
    <t>70299-7</t>
  </si>
  <si>
    <t>9359-2</t>
  </si>
  <si>
    <t>1677-164</t>
  </si>
  <si>
    <t>9616-8</t>
  </si>
  <si>
    <t>9616-10</t>
  </si>
  <si>
    <t>9616-9</t>
  </si>
  <si>
    <t xml:space="preserve">9616-7 </t>
  </si>
  <si>
    <t>1677-186</t>
  </si>
  <si>
    <t>65402-3</t>
  </si>
  <si>
    <t>1270-20001</t>
  </si>
  <si>
    <t>http://www3.epa.gov/pesticides/chem_search/ppls/000748-00295-20140113.pdf</t>
  </si>
  <si>
    <t>https://www3.epa.gov/pesticides/chem_search/ppls/009150-00008-20150414.pdf</t>
  </si>
  <si>
    <t>https://www3.epa.gov/pesticides/chem_search/ppls/009150-00007-20150605.pdf</t>
  </si>
  <si>
    <t>https://www3.epa.gov/pesticides/chem_search/ppls/002792-00062-20120523.pdf</t>
  </si>
  <si>
    <t>https://www3.epa.gov/pesticides/chem_search/ppls/009150-00002-20140819.pdf</t>
  </si>
  <si>
    <t>https://www3.epa.gov/pesticides/chem_search/ppls/001677-00234-20150421.pdf</t>
  </si>
  <si>
    <t>https://www3.epa.gov/pesticides/chem_search/ppls/072315-00006-20150709.pdf</t>
  </si>
  <si>
    <t>https://www3.epa.gov/pesticides/chem_search/ppls/063838-00002-20160307.pdf</t>
  </si>
  <si>
    <t>https://www3.epa.gov/pesticides/chem_search/ppls/083451-00017-20151231.pdf</t>
  </si>
  <si>
    <t>https://www3.epa.gov/pesticides/chem_search/ppls/008622-00049-20130807.pdf</t>
  </si>
  <si>
    <t>https://www3.epa.gov/pesticides/chem_search/ppls/001448-00345-20121205.pdf</t>
  </si>
  <si>
    <t>https://www3.epa.gov/pesticides/chem_search/ppls/009150-00003-20120222.pdf</t>
  </si>
  <si>
    <t>https://www3.epa.gov/pesticides/chem_search/ppls/072160-00002-20071120.pdf</t>
  </si>
  <si>
    <t>https://www3.epa.gov/pesticides/chem_search/ppls/000813-00014-20130226.pdf</t>
  </si>
  <si>
    <t>http://www3.epa.gov/pesticides/chem_search/ppls/086460-00004-20101221.pdf</t>
  </si>
  <si>
    <t>https://www3.epa.gov/pesticides/chem_search/ppls/086460-00001-20110317.pdf</t>
  </si>
  <si>
    <t>http://www3.epa.gov/pesticides/chem_search/ppls/086460-00003-20110317.pdf</t>
  </si>
  <si>
    <t>http://www3.epa.gov/pesticides/chem_search/ppls/008764-00054-20130311.pdf</t>
  </si>
  <si>
    <t>http://www3.epa.gov/pesticides/chem_search/ppls/001258-00969-20130307.pdf</t>
  </si>
  <si>
    <t>https://www3.epa.gov/pesticides/chem_search/ppls/067649-20001-20160715.pdf</t>
  </si>
  <si>
    <t>http://www3.epa.gov/pesticides/chem_search/ppls/000748-00239-20100611.pdf</t>
  </si>
  <si>
    <t>https://www3.epa.gov/pesticides/chem_search/ppls/000550-00198-20110822.pdf</t>
  </si>
  <si>
    <t>http://www3.epa.gov/pesticides/chem_search/ppls/010324-00214-20150603.pdf</t>
  </si>
  <si>
    <t>https://www3.epa.gov/pesticides/chem_search/ppls/072315-00001-20151116.pdf</t>
  </si>
  <si>
    <t>https://www3.epa.gov/pesticides/chem_search/ppls/070299-00002-20110923.pdf</t>
  </si>
  <si>
    <t>https://www3.epa.gov/pesticides/chem_search/ppls/009804-00001-20140113.pdf</t>
  </si>
  <si>
    <t>https://www3.epa.gov/pesticides/chem_search/ppls/001677-00129-20151021.pdf</t>
  </si>
  <si>
    <t>http://www.paceint.com/pacelabels/Sanitizers/PacChlor125.pdf</t>
  </si>
  <si>
    <t>https://www3.epa.gov/pesticides/chem_search/ppls/054289-00003-20140326.pdf</t>
  </si>
  <si>
    <t>https://www3.epa.gov/pesticides/chem_search/ppls/054289-00004-20150720.pdf</t>
  </si>
  <si>
    <t>https://www3.epa.gov/pesticides/chem_search/ppls/063838-00001-20160621.pdf</t>
  </si>
  <si>
    <t>https://www3.epa.gov/pesticides/chem_search/ppls/063838-00013-20160421.pdf</t>
  </si>
  <si>
    <t>https://www3.epa.gov/pesticides/chem_search/ppls/063838-00020-20160722.pdf</t>
  </si>
  <si>
    <t>https://www3.epa.gov/pesticides/chem_search/ppls/000833-00005-20160217.pdf</t>
  </si>
  <si>
    <t>https://www3.epa.gov/pesticides/chem_search/ppls/000748-00296-20150408.pdf</t>
  </si>
  <si>
    <t>https://www3.epa.gov/pesticides/chem_search/ppls/071094-00002-20071204.pdf</t>
  </si>
  <si>
    <t>https://www3.epa.gov/pesticides/chem_search/ppls/070271-00013-20150925.pdf</t>
  </si>
  <si>
    <t>https://www3.epa.gov/pesticides/chem_search/ppls/087437-00001-20140806.pdf</t>
  </si>
  <si>
    <t>https://www3.epa.gov/pesticides/chem_search/ppls/070299-00019-20160208.pdf</t>
  </si>
  <si>
    <t>https://www3.epa.gov/pesticides/chem_search/ppls/070299-00018-20160721.pdf</t>
  </si>
  <si>
    <t>https://www3.epa.gov/pesticides/chem_search/ppls/070299-00026-20160721.pdf</t>
  </si>
  <si>
    <t>https://www3.epa.gov/pesticides/chem_search/ppls/070299-00009-20160205.pdf</t>
  </si>
  <si>
    <t>https://www3.epa.gov/pesticides/chem_search/ppls/074986-00004-20131230.pdf</t>
  </si>
  <si>
    <t>https://www3.epa.gov/pesticides/chem_search/ppls/074986-00005-20150612.pdf</t>
  </si>
  <si>
    <t>https://www3.epa.gov/pesticides/chem_search/ppls/002686-20001-20120522.pdf</t>
  </si>
  <si>
    <t>https://www3.epa.gov/pesticides/chem_search/ppls/007151-20001-20151118.pdf</t>
  </si>
  <si>
    <t xml:space="preserve">https://www3.epa.gov/pesticides/chem_search/ppls/033981-20001-20140225.pdf </t>
  </si>
  <si>
    <t>https://www3.epa.gov/pesticides/chem_search/ppls/033981-20002-20140225.pdf</t>
  </si>
  <si>
    <t>https://www3.epa.gov/pesticides/chem_search/ppls/006785-20002-20120315.pdf</t>
  </si>
  <si>
    <t>https://www3.epa.gov/pesticides/chem_search/ppls/001677-00043-20160328.pdf</t>
  </si>
  <si>
    <t>https://www3.epa.gov/pesticides/chem_search/ppls/070299-00007-20160309.pdf</t>
  </si>
  <si>
    <t>https://www3.epa.gov/pesticides/chem_search/ppls/009359-00002-20110107.pdf</t>
  </si>
  <si>
    <t>https://www3.epa.gov/pesticides/chem_search/ppls/001677-00164-20160504.pdf</t>
  </si>
  <si>
    <t>https://www3.epa.gov/pesticides/chem_search/ppls/009616-00008-20100519.pdf</t>
  </si>
  <si>
    <t>https://www3.epa.gov/pesticides/chem_search/ppls/009616-00010-20140212.pdf</t>
  </si>
  <si>
    <t>https://www3.epa.gov/pesticides/chem_search/ppls/009616-00009-20030106.pdf</t>
  </si>
  <si>
    <t>https://www3.epa.gov/pesticides/chem_search/ppls/009616-00007-20141209.pdf</t>
  </si>
  <si>
    <t>https://www3.epa.gov/pesticides/chem_search/ppls/001677-00186-20160301.pdf</t>
  </si>
  <si>
    <t>http://www3.epa.gov/pesticides/chem_search/ppls/065402-00003-20110607.pdf</t>
  </si>
  <si>
    <t>https://www3.epa.gov/pesticides/chem_search/ppls/001270-20001-20120919.pdf</t>
  </si>
  <si>
    <t>OMRI Listing</t>
  </si>
  <si>
    <t>OMRI Restrictions:  
Allowed as a Processing Santizer; 
Allowed with Restrictions for Pest Control</t>
  </si>
  <si>
    <t>1 gallon</t>
  </si>
  <si>
    <t>Not listed</t>
  </si>
  <si>
    <t>See Notes for restrictions</t>
  </si>
  <si>
    <t>OMRI Restrictions:
Allowed with restrictions (COR)
Allowed (NOP)</t>
  </si>
  <si>
    <t>Not linked</t>
  </si>
  <si>
    <t>Revision Date:</t>
  </si>
  <si>
    <t>Adox 8125
Adox BCD-25
Aseptrol 8125</t>
  </si>
  <si>
    <t>Anthium Dioxcide 
stabilized chlorine dioxide</t>
  </si>
  <si>
    <t>Sodium Hypochlorite - 12.5
Hypure Sodium Hypochlorite 12.5</t>
  </si>
  <si>
    <t>Pentagreen 15%
Peragreen WW</t>
  </si>
  <si>
    <t>AZURE® Deluxe Algae Controller
Crystal® Blue</t>
  </si>
  <si>
    <t>Aquafit AS1
Aquafit AS3
ECR Aquachlor AS1
ECR Aquachlor AS3</t>
  </si>
  <si>
    <t>Aquafit
ECR Aquachlor
DPG Agchlor</t>
  </si>
  <si>
    <t>DryTec Calcium Hypochlorite Briquettes
CCH Calcium Hypochlorite Tablets
HTH Poolife Active Cleaning</t>
  </si>
  <si>
    <t>Incredipool Calcium Hypochlorite Granules
Americhlor Calcium Hypochlorite Granules</t>
  </si>
  <si>
    <t>Respicide GP Disinfecting Solution
Biovex</t>
  </si>
  <si>
    <t>Klenz Active
Deptil PA5
Perasan B
Peracid V</t>
  </si>
  <si>
    <t>Zappit 73
Induclor 70
Incredipool 73</t>
  </si>
  <si>
    <t>Hi-Lex Ultra Bleach
Red Max Germicidal Bleach
Germicidal Bleach
Bleach Regular
Pure Power Regular Bleach
Top Job Bleach
Hi-Lex Bleach Regular Scent</t>
  </si>
  <si>
    <t>Re-Ox Deposit Control Disinfectant
Clearitas 350
Clearitas 450</t>
  </si>
  <si>
    <t>Storox 5.0 Post Harvest Treatment
Greenclean Max Algaecide
Greenclean Liquid 5.0
Greenclean WTO
Sanidate WHO</t>
  </si>
  <si>
    <t>Selective Micro Clean-Alpha
Selectrocide Pouch 200 MG Abridged
Clo2bber 100 Abridged</t>
  </si>
  <si>
    <t>Selectrocide 12G
Selectrocide 1G
Selectrofresh 12G Food Processing</t>
  </si>
  <si>
    <t>Sodium Hypochlorite 15%
Chlorine Sanitizer FP-33
Sani-I-King No. 451</t>
  </si>
  <si>
    <t>Pool Chlor
Pro Chlor 12.5
Chlorsan
Chlorsan 125</t>
  </si>
  <si>
    <t>Sur-shock
Elements Liquid Shock - 12.5% Sodium Hypochlorite</t>
  </si>
  <si>
    <t>Peragreen 5.6%
Bioside HS 5%
Doom
Oxysan</t>
  </si>
  <si>
    <t xml:space="preserve"> SaniDate Disinfectant
SD Disinfectant
StorOx Fruit and Vegetable Wash;
Zero Tolerance
Storox 2.0 Disinfectant </t>
  </si>
  <si>
    <t>Calcium Hypochlorite 68%</t>
  </si>
  <si>
    <t>Sodium Chlorite 7.5%</t>
  </si>
  <si>
    <t>Sodium Chlorite 25%</t>
  </si>
  <si>
    <t>Chlorine Dioxide 5.0%</t>
  </si>
  <si>
    <t>Lactic Acid 17.29%, Sodium dodecylbenzenesulfonate 1.23%</t>
  </si>
  <si>
    <t>Peroxyacetic Acid 15.0%
Hydrogen Peroxide 22%</t>
  </si>
  <si>
    <t>Sodium Bromide 40%</t>
  </si>
  <si>
    <t>Sodium bromide   40%</t>
  </si>
  <si>
    <t>Chlorine Dioxide 2.0%</t>
  </si>
  <si>
    <t>Hydrogen Peroxide 27%</t>
  </si>
  <si>
    <t>Sodium Hypochlorite 5.25%</t>
  </si>
  <si>
    <t>Peroxyacetic Acid 5.9% Hydrogen Peroxide 27.3%</t>
  </si>
  <si>
    <t>Chlorine (CAS No. 7782-50-5) 99.5%</t>
  </si>
  <si>
    <t>Hydrogen Dioxide 27%</t>
  </si>
  <si>
    <t>Hydrogen peroxide 25.5%, Ethaneperoxoic acid 5.8%</t>
  </si>
  <si>
    <t>Hydrogen Peroxide 26.5%
Peroxyacetic Acid 4.9%</t>
  </si>
  <si>
    <t>Hydrogen Peroxide 22.0%
Peroxyacetic Acid 15.0%</t>
  </si>
  <si>
    <t>peroxayacetic acid 5.6%
hydrogen peroxide 26.5%</t>
  </si>
  <si>
    <t>Peroxyacetic Acid 5.0%
Hydrogen Peroxide 22.4%</t>
  </si>
  <si>
    <t>Peroxyacetic Acid 21.5%
Hydrogen Peroxide 5.0%</t>
  </si>
  <si>
    <t>Peroxyacetic Acid 15%
Hydrogen Peroxide 10%</t>
  </si>
  <si>
    <t xml:space="preserve">Calcium Hypochlorite   73% </t>
  </si>
  <si>
    <t>Citric Acid 0.66%, Sodium dodecylbenzenesulfonate 0.036%</t>
  </si>
  <si>
    <t>Sodium Hypochlorite 6.0%</t>
  </si>
  <si>
    <t>Sodium Hypochlorite 0.05%</t>
  </si>
  <si>
    <t>Hydrogen peroxide 23%, Peroxyacetic acid 5.3%</t>
  </si>
  <si>
    <t>Hydrogen Peroxide 18.5%, Peroxyacetic Acid 12%</t>
  </si>
  <si>
    <t>Peroxyacetic acid 15%, Hydrogen Peroxide 10%</t>
  </si>
  <si>
    <t>Hydrogen Peroxide  0.108%</t>
  </si>
  <si>
    <t>Chlorine chlorite 30.5% (To produce Chlorine Dioxide)</t>
  </si>
  <si>
    <t>Sodium chlorite 30.5%</t>
  </si>
  <si>
    <t>Sodium Hypochlorite 10%</t>
  </si>
  <si>
    <t xml:space="preserve">
n-Alkyl (50% C14, 40% C12, 10% C16) dimethyl benzyl ammonium chloride 10.0%</t>
  </si>
  <si>
    <t>Hydrogen Peroxide 27%, Peroxyacetic Acid 2.0%</t>
  </si>
  <si>
    <t>Peroxyacetic acid 15.2%
Hydrogen peroxide 11.2%</t>
  </si>
  <si>
    <t xml:space="preserve">SODIUM  HYPOCHLORITE. 
10% </t>
  </si>
  <si>
    <t>Sodium Hypochlorite 9.2%</t>
  </si>
  <si>
    <t>Sodium Hypochlorite 12%</t>
  </si>
  <si>
    <t>Organic Acids</t>
  </si>
  <si>
    <t>Oxidizers</t>
  </si>
  <si>
    <t>Quaternary Ammoniums</t>
  </si>
  <si>
    <t>15.0%
22%</t>
  </si>
  <si>
    <t>Enhancers</t>
  </si>
  <si>
    <t>Sodium Bromide</t>
  </si>
  <si>
    <t>PAA with 
Hydrogen peroxide</t>
  </si>
  <si>
    <t>Chlorine (gas)</t>
  </si>
  <si>
    <t>5.9%
27.3%</t>
  </si>
  <si>
    <t xml:space="preserve">Ethaneperoxoic acid </t>
  </si>
  <si>
    <t>5.6%
26.5%</t>
  </si>
  <si>
    <t>15.2%
11.2%</t>
  </si>
  <si>
    <t>5.0%
22.4%</t>
  </si>
  <si>
    <t>21.5%
5.0%</t>
  </si>
  <si>
    <t>15.0%
10.0%</t>
  </si>
  <si>
    <t>Citric acid</t>
  </si>
  <si>
    <t>Sodium chlorite  (precursor to chlorine dioxide)</t>
  </si>
  <si>
    <t xml:space="preserve">n-Alkyl dimethyl benzyl ammonium chloride
(50% C14, 40% C12, 10% C16) </t>
  </si>
  <si>
    <t>2.0%
27%</t>
  </si>
  <si>
    <t>4.9%
26.5%</t>
  </si>
  <si>
    <t>15.0%
22.0%</t>
  </si>
  <si>
    <t>5.3%
23.0%</t>
  </si>
  <si>
    <t>12.0%
18.5%</t>
  </si>
  <si>
    <t>15%
10%</t>
  </si>
  <si>
    <t>Information not available</t>
  </si>
  <si>
    <t>Gallons:  5, 55, 53, 330</t>
  </si>
  <si>
    <t>Ounces:  4, 64, 96
Gallons:  1, 2.5, 4</t>
  </si>
  <si>
    <t>Gallons:  2.5, 5, 29, 53, 250</t>
  </si>
  <si>
    <t>Pounds:  55</t>
  </si>
  <si>
    <t>Pounds:  55, 100</t>
  </si>
  <si>
    <t>Gallons:  53, 330</t>
  </si>
  <si>
    <t>Ounces:  3.25, 16, 32
Gallons:  1, 5, 15, 30, 55, 330</t>
  </si>
  <si>
    <t>Gallons:  1, 5, 15, 30, 55, 275, 300, 330, 5000</t>
  </si>
  <si>
    <t>Gallons:  2.5, 5, 30, 55, 275</t>
  </si>
  <si>
    <t>Gallons:  5, 30, 55, 275</t>
  </si>
  <si>
    <t>Gallons:  2.5, 5, 30, 55, 275, 330</t>
  </si>
  <si>
    <t>Ounces:  32
Liters:  2
Gallons:  1, 5</t>
  </si>
  <si>
    <t>Gallons:  4, 50, 300</t>
  </si>
  <si>
    <t>Ounces:  32, 48, 64, 96
Gallons: 1, 2.5, 5, 15, 30, 55, 220, 275, 330 gallons</t>
  </si>
  <si>
    <t>Gallons:  3/4, 1, 3, 4, 5, 7, 2.5, 15, 30, 50, 55, 220, 250, 300, 320, 330 gallons</t>
  </si>
  <si>
    <t>Gallons:  3/4, 1, 2.5, 3, 4, 5, 15, 30, 50, 55, 220, 250, 275, 300, 320, 330</t>
  </si>
  <si>
    <t>Ounces:  58, 96
Gallons:  55, 300 (tote)</t>
  </si>
  <si>
    <t>Gallons:  1, 5, 20, 55</t>
  </si>
  <si>
    <t>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t>
  </si>
  <si>
    <t>Link to EPA Label</t>
  </si>
  <si>
    <t>For Use Washing Fruits and Vegetables</t>
  </si>
  <si>
    <t>For Use on Porous Food-Contact Surfaces</t>
  </si>
  <si>
    <t>For Use in Irrigation Water</t>
  </si>
  <si>
    <t>For Use to Control Public Health Organisms</t>
  </si>
  <si>
    <t>Type</t>
  </si>
  <si>
    <t>Brand Name</t>
  </si>
  <si>
    <t>Company</t>
  </si>
  <si>
    <t>Chemistry</t>
  </si>
  <si>
    <t>Cost per 100 gal tank</t>
  </si>
  <si>
    <t>Cost/gallon</t>
  </si>
  <si>
    <t>Recommended usage</t>
  </si>
  <si>
    <t>Minimum Contact Time</t>
  </si>
  <si>
    <t>Minimun Purchase Units</t>
  </si>
  <si>
    <t>Company Contact</t>
  </si>
  <si>
    <t>EPA Registration #</t>
  </si>
  <si>
    <t>Limitations</t>
  </si>
  <si>
    <t>Info on buying</t>
  </si>
  <si>
    <t>Disposal</t>
  </si>
  <si>
    <t>Organic?</t>
  </si>
  <si>
    <t>Peracetic Acid / Peroxyacetic acid</t>
  </si>
  <si>
    <t>SaniDate 5.0</t>
  </si>
  <si>
    <t>Biosafe Systems, LLC</t>
  </si>
  <si>
    <t>23.0% Hydrogen peroxide, 5.3% Peroxyacetic acid</t>
  </si>
  <si>
    <t xml:space="preserve">17 oz in 100 gal tank (80 ppm 100% PAA) = $8.38/use </t>
  </si>
  <si>
    <t>2.5 gallons $159.00 (johnnys) ~$63/gal</t>
  </si>
  <si>
    <t>Mix batchwise or continuously 59.1-209.5 fl oz SaniDate 5.0 with 1000 gal water. (Provides 462-1636 ppm SaniDate 5.0 or 24-85 ppm 100% peracetic acid)</t>
  </si>
  <si>
    <t>45 seconds (spray or submerge)</t>
  </si>
  <si>
    <t>2.5, 5, 30, 55, and 275 gallon containers</t>
  </si>
  <si>
    <t>BioSafe Systems, LLC    22 Meadow Street       East Hartford, CT 06108 1-888-272-3088</t>
  </si>
  <si>
    <t>Restrictions on shipping to certain states (johnnys)</t>
  </si>
  <si>
    <t>Johnnyseeds.com (+shipping)</t>
  </si>
  <si>
    <t>In case of spill, flood area with large quantity of water; waste should be disposed of on site or at approved waste disposal facility; no open dumping; triple rinse container and recycle</t>
  </si>
  <si>
    <t>yes</t>
  </si>
  <si>
    <t>Peracetic Acid /Peroxyacetic Acid</t>
  </si>
  <si>
    <t>SaniDate 12.0</t>
  </si>
  <si>
    <t>18.5% Hydrogen peroxide, 12% Peroxyacetic acid</t>
  </si>
  <si>
    <t>25.6-89.6 oz / 1000 gal water (gives 200-700 ppm SaniDate 12.0 or 24-85 ppm 100% peracetic acid)</t>
  </si>
  <si>
    <t>BioSafe Systems, LLC    22 Meadow Street       East Hartford, CT 06108 1-888-272-3089</t>
  </si>
  <si>
    <t>27% Hydrogen peroxide, 2% Peroxyacetic acid</t>
  </si>
  <si>
    <t>51.2 oz per 100 gal tank (80 ppm 100% PAA) = $40.00/use</t>
  </si>
  <si>
    <t>2.5 gallons $253.82 ~$100/gal</t>
  </si>
  <si>
    <t>Use 1.5-5.4 fl oz StorOx for every 10 gallons of water (provides 1200 to 4255 ppm StorOx or 24-85 ppm 100% peracetic acid)</t>
  </si>
  <si>
    <t>BioSafe Systems, LLC    22 Meadow Street       East Hartford, CT 06108 1-888-272-3091</t>
  </si>
  <si>
    <t>http://www.enviroselects.com/StorOx-20_p_33.html</t>
  </si>
  <si>
    <t>Peroxyacetic Acid based microbiocide</t>
  </si>
  <si>
    <t>SaniDate RTU</t>
  </si>
  <si>
    <t>0.108% Hydrogen peroxide</t>
  </si>
  <si>
    <t>$14.38/32oz</t>
  </si>
  <si>
    <t>Spray all produce surfaces and rub for 30-60 seconds, thoroughly rinse under clean water; or let produce soak in solution for 30-60 seconds, rinse</t>
  </si>
  <si>
    <t>30-60 seconds</t>
  </si>
  <si>
    <t>32 fl oz</t>
  </si>
  <si>
    <t>BioSafe Systems, LLC    22 Meadow Street       East Hartford, CT 06108 1-888-272-3092</t>
  </si>
  <si>
    <t>amazon.com 32 oz spray bottle $14.38</t>
  </si>
  <si>
    <t>Call local solid disposal agency for instructions</t>
  </si>
  <si>
    <t>EcoLab</t>
  </si>
  <si>
    <t>11.2% Hydrogen peroxide, 15.2% Peroxyacetic acid</t>
  </si>
  <si>
    <t>6.7 oz per 100 gal tank (80 ppm 100% PAA) = $1.44/use</t>
  </si>
  <si>
    <t>$27.68/gal</t>
  </si>
  <si>
    <t>Mix 0.42-6.7 fl oz of Tsunami per 100 gallons of water either batchwise or continuously (provides 36-575 ppm Tsunami or 5-80 ppm 100% peracetic acid)</t>
  </si>
  <si>
    <t>90 seconds</t>
  </si>
  <si>
    <t>4 gallons</t>
  </si>
  <si>
    <t>Ecolab Inc. Institutional Division                        370 N.Wabasha St              St. Paul, MN 55102            1-800-352-5325</t>
  </si>
  <si>
    <t>1677-64</t>
  </si>
  <si>
    <t>Pesticide disposal</t>
  </si>
  <si>
    <t>32% Acetic acid, 15% Peroxyacetic acid, 11% Hydrogen peroxide</t>
  </si>
  <si>
    <t xml:space="preserve">6.8 oz Victory per 100 gal tank for 80 ppm PAA </t>
  </si>
  <si>
    <t>1 oz in 16.4 gal water (&lt;0.5% acetic acid, &lt;0.5% peracetic acid)</t>
  </si>
  <si>
    <t>1 minute</t>
  </si>
  <si>
    <t>2 x58oz (per case) - dadepaper.com</t>
  </si>
  <si>
    <t>Ecolab Inc. Institutional Division                        370 N.Wabasha St              St. Paul, MN 55102            1-800-352-5326</t>
  </si>
  <si>
    <t>Quote from dadepaper.com</t>
  </si>
  <si>
    <t>Diluted product can be flushed to sanitary sewer. Discard empty container in trash</t>
  </si>
  <si>
    <t>Chlorine</t>
  </si>
  <si>
    <t>Eco-San</t>
  </si>
  <si>
    <t>8.4% Sodium Hypochlorite</t>
  </si>
  <si>
    <t>4 oz per 100 gal tank (25 ppm)</t>
  </si>
  <si>
    <t>Mix 8 oz Eco-San per 200 gallons of water (provides 25 ppm available chlorine)</t>
  </si>
  <si>
    <t>2 minutes</t>
  </si>
  <si>
    <t>Ecolab Inc. Institutional Division                        370 N.Wabasha St              St. Paul, MN 55102            1-800-352-5327</t>
  </si>
  <si>
    <t>1677-52</t>
  </si>
  <si>
    <t>Bio-Cide International Inc.</t>
  </si>
  <si>
    <t>2% Chlorine dioxide</t>
  </si>
  <si>
    <t>3.2 oz per 100 gal tank (5 ppm) = $0.62/use</t>
  </si>
  <si>
    <t>$24.99/gallon</t>
  </si>
  <si>
    <t>.032 fl oz / gallon or .25 ml / Liter (5 ppm available chlorine dioxide)</t>
  </si>
  <si>
    <t>10-20 seconds</t>
  </si>
  <si>
    <t>1 Gallon (amazon.com)</t>
  </si>
  <si>
    <t>Bio-Cide International Inc. 2650 Venture Dr. Norman, OK 73069</t>
  </si>
  <si>
    <t>ProOxine</t>
  </si>
  <si>
    <t>5% Chlorine dioxide</t>
  </si>
  <si>
    <t>1.27 oz per 100 gal tank (5 ppm) = $0.31/use</t>
  </si>
  <si>
    <t>$155/5 gallons ($31/gal)</t>
  </si>
  <si>
    <t>1:25 dilution Proxine to water (5 ppm)</t>
  </si>
  <si>
    <t>5 gallons</t>
  </si>
  <si>
    <t>Bio-Cide International Inc. 2650 Venture Dr. Norman, OK 73070</t>
  </si>
  <si>
    <t>9804-9</t>
  </si>
  <si>
    <t>bestvetsolutions.com</t>
  </si>
  <si>
    <t>Micro Blast</t>
  </si>
  <si>
    <t>Meras Engineering</t>
  </si>
  <si>
    <t>22% Hydrogen peroxide, 15% Peroxyacetic acid</t>
  </si>
  <si>
    <t>Micro San 150</t>
  </si>
  <si>
    <t>Oxyleaf</t>
  </si>
  <si>
    <t>CitroBio 921</t>
  </si>
  <si>
    <t>CitroBio Inc</t>
  </si>
  <si>
    <t>Ultra Clorox Brand Regular Bleach</t>
  </si>
  <si>
    <t>Clorox</t>
  </si>
  <si>
    <t>6% Sodium hypochlorite</t>
  </si>
  <si>
    <t>5.33 oz per 100 gal tank (25 ppm available chlorine) = $0.55/use</t>
  </si>
  <si>
    <t>$13.14/gal</t>
  </si>
  <si>
    <t>25 ppm</t>
  </si>
  <si>
    <t>5813-50</t>
  </si>
  <si>
    <t>amazon.com</t>
  </si>
  <si>
    <t>Clorox Germicidal Bleach</t>
  </si>
  <si>
    <t>8.25% Sodium hypochlorite</t>
  </si>
  <si>
    <t>3.88 oz per 100 gal tank (25 ppm available chlorine) = $1.02/use</t>
  </si>
  <si>
    <t>$6.21/gal</t>
  </si>
  <si>
    <t>5813-100-67619</t>
  </si>
  <si>
    <t>amazon.com 4.5 gal ~ $27.95</t>
  </si>
  <si>
    <t>PERASAN 'A'</t>
  </si>
  <si>
    <t>EnviroTech</t>
  </si>
  <si>
    <t>26.5% Hydrogen peroxide, 5.6% Peroxyacetic acid</t>
  </si>
  <si>
    <t>1 oz per 20 gal water</t>
  </si>
  <si>
    <t>Enviro Tech Chemical Services Inc.                500 Winmoore Way Modesto, CA 95358</t>
  </si>
  <si>
    <t>BIOSIDE HS 15%</t>
  </si>
  <si>
    <t xml:space="preserve">6.8 oz Bioside per 100 gal tank for 80 ppm PAA </t>
  </si>
  <si>
    <t>Enviro Tech Chemical Services Inc.                500 Winmoore Way Modesto, CA 95359</t>
  </si>
  <si>
    <t>Organic acid</t>
  </si>
  <si>
    <t>PRO-SAN LC</t>
  </si>
  <si>
    <t>15-30% Lactic acid          5-15% Phosphoric acid</t>
  </si>
  <si>
    <t>100 oz per 100 gal tank = $27.34/use</t>
  </si>
  <si>
    <t>~$35</t>
  </si>
  <si>
    <t>1 oz per gallon of water</t>
  </si>
  <si>
    <t>4 -1 gallon case ($139.99 + ~$25.00S/H)</t>
  </si>
  <si>
    <t>Fit Fruit and Vegetable Wash</t>
  </si>
  <si>
    <t>HealthPro Brands Inc.</t>
  </si>
  <si>
    <t>$27.32/96oz</t>
  </si>
  <si>
    <t>$27.32 96oz (3x32oz)</t>
  </si>
  <si>
    <t>HealthPro Brands Inc    PO Box 867                 Mason, OH 45040</t>
  </si>
  <si>
    <t>Contact for commercial use: http://www.tryfit.com/store/industrial.php?market=industrial amazon for home use: $27.32 96oz (3x32oz)</t>
  </si>
  <si>
    <t>Synbiont Fruit &amp; Vegetable Wash</t>
  </si>
  <si>
    <t>EQ Ag Solutions</t>
  </si>
  <si>
    <t>1:800 dilution with water</t>
  </si>
  <si>
    <t>http://www.eqagsolutions.com/index.php/fruit-vegetable-wash/?lang=en</t>
  </si>
  <si>
    <t>Eden Suma Antimicrobial Fruit and Vegetable Wash</t>
  </si>
  <si>
    <t>Diversey</t>
  </si>
  <si>
    <t>http://www.hpproducts.com/ItemDisplayF.aspx?D1=4374827-Suma-Eden-Antimicrobial-Fruit-Vegetable-Wash-D44-464oz&amp;ItemID=149655</t>
  </si>
  <si>
    <t>Birkoside MP-2</t>
  </si>
  <si>
    <t>BIRKO Corporation</t>
  </si>
  <si>
    <t>BIRKO Corporation     9152 Yosemite Sreet Henderson, CO 80640    1-800-525-0475</t>
  </si>
  <si>
    <t>Birk-Ox</t>
  </si>
  <si>
    <t>1 oz / 20 gallons water (use no more than 25 ppm 100% peroxyacetic acid)</t>
  </si>
  <si>
    <t>BIRKO Corporation     9152 Yosemite Sreet Henderson, CO 80640    1-800-525-0476</t>
  </si>
  <si>
    <t>63838-1-10147</t>
  </si>
  <si>
    <t>Veggiexide</t>
  </si>
  <si>
    <t>Lactic acid, citric acid</t>
  </si>
  <si>
    <t>1:40 dilution (2.5%) spray or dip</t>
  </si>
  <si>
    <t>BIRKO Corporation     9152 Yosemite Sreet Henderson, CO 80640    1-800-525-0477</t>
  </si>
  <si>
    <t>Spartan Chemical Co</t>
  </si>
  <si>
    <t>In PSA sheet?</t>
  </si>
  <si>
    <t>Information from Amanda's sheet; for comparison</t>
  </si>
  <si>
    <t xml:space="preserve"> </t>
  </si>
  <si>
    <t>Instructions For Use Washing Fruits and Vegetables</t>
  </si>
  <si>
    <t>Instructions For Use in Irrigation Water</t>
  </si>
  <si>
    <t>Labeled For Use to Control Public Health Organisms?</t>
  </si>
  <si>
    <t>https://www3.epa.gov/pesticides/chem_search/ppls/064864-00055-20131028.pdf</t>
  </si>
  <si>
    <t>Instructions For Use on Non-Porous Food-Contact Surfaces</t>
  </si>
  <si>
    <t>Porous 
Food Contact Surfaces</t>
  </si>
  <si>
    <t>Non-Porous Food-Contact Surfaces</t>
  </si>
  <si>
    <t>Labeled Control Targets
(These responses can work in any of the three columns)</t>
  </si>
  <si>
    <t>Labeled Uses
(These responses can work in any of the columns)</t>
  </si>
  <si>
    <t>Sanitizer Active Ingredients
(These responses are column-specific)</t>
  </si>
  <si>
    <t>Puma</t>
  </si>
  <si>
    <t>Concentrated Clorox Germicidal Bleach1
Clorox Germicidal Bleach2
Clorox Regular-Bleach1
Clorox Multi-Purpose Bleach1
Concentrated Clorox Multi-purpose Bleach1
Clorox Disinfecting Bleach1
Concentrated Clorox Disinfecting Bleach1
Concentrated Clorox Regular-Bleach</t>
  </si>
  <si>
    <t>The Clorox Co.</t>
  </si>
  <si>
    <t>Sodium Hypochlorite 8.25%</t>
  </si>
  <si>
    <t>5813-100</t>
  </si>
  <si>
    <t>Clorox Regular-bleach
Clorox Germicidal Bleach
Clorox Ultra Germicidal Bleach
Ultra Clorox Bleach for Institutional Use
Ultra Clorox Institutional Bleach</t>
  </si>
  <si>
    <t>https://www3.epa.gov/pesticides/chem_search/ppls/005813-00050-20110303.pdf</t>
  </si>
  <si>
    <t>XY-12 Liquid Sanitizer</t>
  </si>
  <si>
    <t>Sodium Hypochlorite 8.4%</t>
  </si>
  <si>
    <t>https://www3.epa.gov/pesticides/chem_search/ppls/001677-00052-20140317.pdf</t>
  </si>
  <si>
    <t>Gallons: 1, 5, 55, 300</t>
  </si>
  <si>
    <t>Gallons:  1</t>
  </si>
  <si>
    <t xml:space="preserve">Oasis Compac Chlorine Sanitizer
Market Guard Chlorine Sanitizer
Pristine QP
Pristine QF
Pristine QB
Ful-Bac Liquid Sanitizer
Eco-san Liquid Sanitizer 
and others
</t>
  </si>
  <si>
    <t xml:space="preserve">SaniDate Disinfectant
SD Disinfectant
StorOx Fruit and Vegetable Wash;
Zero Tolerance
Storox 2.0 Disinfectant </t>
  </si>
  <si>
    <t>https://www3.epa.gov/pesticides/chem_search/ppls/001270-20001-20161216.pdf</t>
  </si>
  <si>
    <t>https://www3.epa.gov/pesticides/chem_search/ppls/065402-00003-20161117.pdf</t>
  </si>
  <si>
    <t>Gallons: 55</t>
  </si>
  <si>
    <t>PeroxyChem, LLC</t>
  </si>
  <si>
    <t>Gallons:  3/4, 1, 2.5, 3, 4, 5, 7, 15, 30, 50, 55, 220, 250, 300, 320, 330 gallons</t>
  </si>
  <si>
    <t>https://www3.epa.gov/pesticides/chem_search/ppls/070299-00007-20161005.pdf</t>
  </si>
  <si>
    <t>Gallons: 1, 2.5, 5, 55, 350</t>
  </si>
  <si>
    <t>https://www3.epa.gov/pesticides/chem_search/ppls/070299-00026-20161101.pdf</t>
  </si>
  <si>
    <t>https://www3.epa.gov/pesticides/chem_search/ppls/070299-00018-20161219.pdf</t>
  </si>
  <si>
    <t>Gallons:  5, 30, 55, 275, 330</t>
  </si>
  <si>
    <t>https://www3.epa.gov/pesticides/chem_search/ppls/070299-00019-20160809.pdf</t>
  </si>
  <si>
    <t>Storox 5.0 Post Harvest Treatment
Greenclean Max Algaecide
Greenclean Liquid 5.0
Greenclean WTO
Sanidate WTO</t>
  </si>
  <si>
    <t xml:space="preserve">KIK International, Inc. </t>
  </si>
  <si>
    <t>https://www3.epa.gov/pesticides/chem_search/ppls/070271-00013-20160907.pdf</t>
  </si>
  <si>
    <t>https://www3.epa.gov/pesticides/chem_search/ppls/005813-00100-20161215.pdf</t>
  </si>
  <si>
    <t>Peroxayacetic Acid 5.6%
Hydrogen Peroxide 26.5%</t>
  </si>
  <si>
    <t xml:space="preserve">Evonik Corporation
 </t>
  </si>
  <si>
    <t>Hydrogen peroxide 27.5%, Ethaneperoxoic acid 5.8%</t>
  </si>
  <si>
    <t>https://www3.epa.gov/pesticides/chem_search/ppls/001677-00129-20160901.pdf</t>
  </si>
  <si>
    <t xml:space="preserve">Arch Chemicals, Inc. </t>
  </si>
  <si>
    <t>https://www3.epa.gov/pesticides/chem_search/ppls/009150-00003-20160929.pdf</t>
  </si>
  <si>
    <t>BWA Water Additives US LLC</t>
  </si>
  <si>
    <t>https://www3.epa.gov/pesticides/chem_search/ppls/001677-00234-20161130.pdf</t>
  </si>
  <si>
    <t>https://www3.epa.gov/pesticides/chem_search/ppls/009150-00002-20160906.pdf</t>
  </si>
  <si>
    <t>Gallons:  55</t>
  </si>
  <si>
    <t>https://www3.epa.gov/pesticides/chem_search/ppls/009150-00007-20160907.pdf</t>
  </si>
  <si>
    <t>Organic Materials Review Institute (OMRI) Listing</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</si>
</sst>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00%"/>
  </numFmts>
  <fonts count="14" x14ac:knownFonts="1">
    <font>
      <sz val="11"/>
      <color theme="1"/>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1"/>
      <name val="Calibri"/>
      <family val="2"/>
      <scheme val="minor"/>
    </font>
    <font>
      <sz val="9"/>
      <color indexed="81"/>
      <name val="Tahoma"/>
      <family val="2"/>
    </font>
    <font>
      <b/>
      <sz val="9"/>
      <color indexed="81"/>
      <name val="Tahoma"/>
      <family val="2"/>
    </font>
    <font>
      <b/>
      <sz val="11"/>
      <color theme="0"/>
      <name val="Calibri"/>
      <family val="2"/>
      <scheme val="minor"/>
    </font>
    <font>
      <b/>
      <sz val="11"/>
      <color rgb="FF212121"/>
      <name val="Calibri"/>
      <family val="2"/>
      <scheme val="minor"/>
    </font>
    <font>
      <sz val="10"/>
      <color rgb="FF212121"/>
      <name val="Arial"/>
      <family val="2"/>
    </font>
    <font>
      <sz val="8"/>
      <color theme="1"/>
      <name val="Calibri"/>
      <family val="2"/>
      <scheme val="minor"/>
    </font>
    <font>
      <sz val="10"/>
      <name val="Arial"/>
      <family val="2"/>
    </font>
    <font>
      <sz val="10"/>
      <color rgb="FFFF0000"/>
      <name val="Arial"/>
      <family val="2"/>
    </font>
    <font>
      <sz val="11"/>
      <color rgb="FF212121"/>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rgb="FF006F51"/>
        <bgColor indexed="64"/>
      </patternFill>
    </fill>
    <fill>
      <patternFill patternType="solid">
        <fgColor theme="2" tint="-9.9978637043366805E-2"/>
        <bgColor indexed="64"/>
      </patternFill>
    </fill>
    <fill>
      <patternFill patternType="solid">
        <fgColor theme="5" tint="0.79998168889431442"/>
        <bgColor indexed="64"/>
      </patternFill>
    </fill>
    <fill>
      <patternFill patternType="solid">
        <fgColor theme="2"/>
        <bgColor indexed="64"/>
      </patternFill>
    </fill>
    <fill>
      <patternFill patternType="solid">
        <fgColor theme="8" tint="0.79998168889431442"/>
        <bgColor indexed="64"/>
      </patternFill>
    </fill>
  </fills>
  <borders count="7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ck">
        <color rgb="FFC00000"/>
      </left>
      <right/>
      <top/>
      <bottom/>
      <diagonal/>
    </border>
    <border>
      <left style="thick">
        <color rgb="FFC00000"/>
      </left>
      <right style="thin">
        <color indexed="64"/>
      </right>
      <top style="medium">
        <color indexed="64"/>
      </top>
      <bottom style="medium">
        <color indexed="64"/>
      </bottom>
      <diagonal/>
    </border>
    <border>
      <left style="thick">
        <color rgb="FFC00000"/>
      </left>
      <right style="thin">
        <color indexed="64"/>
      </right>
      <top/>
      <bottom style="thin">
        <color indexed="64"/>
      </bottom>
      <diagonal/>
    </border>
    <border>
      <left style="thick">
        <color rgb="FFC00000"/>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style="thin">
        <color indexed="64"/>
      </left>
      <right/>
      <top style="medium">
        <color indexed="64"/>
      </top>
      <bottom/>
      <diagonal/>
    </border>
    <border>
      <left style="medium">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medium">
        <color indexed="64"/>
      </right>
      <top style="thin">
        <color indexed="64"/>
      </top>
      <bottom/>
      <diagonal/>
    </border>
    <border>
      <left/>
      <right style="thin">
        <color indexed="64"/>
      </right>
      <top/>
      <bottom/>
      <diagonal/>
    </border>
    <border>
      <left/>
      <right style="thin">
        <color indexed="64"/>
      </right>
      <top/>
      <bottom style="medium">
        <color indexed="64"/>
      </bottom>
      <diagonal/>
    </border>
  </borders>
  <cellStyleXfs count="3">
    <xf numFmtId="0" fontId="0" fillId="0" borderId="0"/>
    <xf numFmtId="0" fontId="2" fillId="0" borderId="0" applyNumberFormat="0" applyFill="0" applyBorder="0" applyAlignment="0" applyProtection="0"/>
    <xf numFmtId="0" fontId="11" fillId="0" borderId="0"/>
  </cellStyleXfs>
  <cellXfs count="354">
    <xf numFmtId="0" fontId="0" fillId="0" borderId="0" xfId="0"/>
    <xf numFmtId="0" fontId="4" fillId="3" borderId="0" xfId="0" applyFont="1" applyFill="1" applyAlignment="1">
      <alignment horizontal="center" vertical="center" wrapText="1"/>
    </xf>
    <xf numFmtId="0" fontId="0" fillId="2" borderId="1" xfId="0" applyFill="1" applyBorder="1" applyAlignment="1">
      <alignment horizontal="center" vertical="center" wrapText="1"/>
    </xf>
    <xf numFmtId="0" fontId="0" fillId="2" borderId="1" xfId="0" applyFill="1" applyBorder="1" applyAlignment="1">
      <alignment horizontal="center" vertical="center"/>
    </xf>
    <xf numFmtId="0" fontId="0" fillId="0" borderId="0" xfId="0" applyAlignment="1">
      <alignment horizontal="left"/>
    </xf>
    <xf numFmtId="164" fontId="0" fillId="0" borderId="0" xfId="0" applyNumberFormat="1"/>
    <xf numFmtId="0" fontId="4" fillId="3" borderId="9" xfId="0" applyFont="1" applyFill="1" applyBorder="1" applyAlignment="1">
      <alignment horizontal="left" vertical="center" wrapText="1"/>
    </xf>
    <xf numFmtId="0" fontId="4" fillId="3" borderId="0" xfId="0" applyFont="1" applyFill="1" applyBorder="1" applyAlignment="1">
      <alignment horizontal="left" vertical="center" wrapText="1"/>
    </xf>
    <xf numFmtId="0" fontId="0" fillId="0" borderId="9" xfId="0" applyBorder="1"/>
    <xf numFmtId="0" fontId="0" fillId="0" borderId="0" xfId="0" applyBorder="1"/>
    <xf numFmtId="0" fontId="0" fillId="0" borderId="3" xfId="0" applyBorder="1"/>
    <xf numFmtId="0" fontId="0" fillId="0" borderId="10" xfId="0" applyBorder="1"/>
    <xf numFmtId="0" fontId="0" fillId="0" borderId="11" xfId="0" applyBorder="1"/>
    <xf numFmtId="0" fontId="0" fillId="0" borderId="12" xfId="0" applyBorder="1"/>
    <xf numFmtId="0" fontId="4" fillId="3" borderId="9" xfId="0" applyFont="1" applyFill="1" applyBorder="1" applyAlignment="1">
      <alignment horizontal="center" vertical="center" wrapText="1"/>
    </xf>
    <xf numFmtId="0" fontId="4" fillId="3" borderId="0" xfId="0" applyFont="1" applyFill="1" applyBorder="1" applyAlignment="1">
      <alignment horizontal="center" vertical="center" wrapText="1"/>
    </xf>
    <xf numFmtId="0" fontId="4" fillId="3" borderId="3" xfId="0" applyFont="1" applyFill="1" applyBorder="1" applyAlignment="1">
      <alignment horizontal="center" vertical="center" wrapText="1"/>
    </xf>
    <xf numFmtId="0" fontId="4" fillId="3" borderId="13" xfId="0" applyFont="1" applyFill="1" applyBorder="1" applyAlignment="1">
      <alignment horizontal="center" vertical="center" wrapText="1"/>
    </xf>
    <xf numFmtId="0" fontId="0" fillId="0" borderId="0" xfId="0" applyAlignment="1">
      <alignment wrapText="1"/>
    </xf>
    <xf numFmtId="0" fontId="0" fillId="2" borderId="20" xfId="0" applyFill="1" applyBorder="1" applyAlignment="1">
      <alignment horizontal="center" vertical="center" wrapText="1"/>
    </xf>
    <xf numFmtId="0" fontId="4" fillId="3" borderId="24" xfId="0" applyFont="1" applyFill="1" applyBorder="1" applyAlignment="1">
      <alignment horizontal="center" vertical="center" wrapText="1"/>
    </xf>
    <xf numFmtId="0" fontId="4" fillId="3" borderId="25" xfId="0" applyFont="1" applyFill="1" applyBorder="1" applyAlignment="1">
      <alignment horizontal="center" vertical="center" wrapText="1"/>
    </xf>
    <xf numFmtId="0" fontId="4" fillId="3" borderId="26" xfId="0" applyFont="1" applyFill="1" applyBorder="1" applyAlignment="1">
      <alignment horizontal="center" vertical="center" wrapText="1"/>
    </xf>
    <xf numFmtId="0" fontId="4" fillId="3" borderId="30" xfId="0" applyFont="1" applyFill="1" applyBorder="1" applyAlignment="1">
      <alignment horizontal="center" vertical="center" wrapText="1"/>
    </xf>
    <xf numFmtId="0" fontId="4" fillId="3" borderId="31" xfId="0" applyFont="1" applyFill="1" applyBorder="1" applyAlignment="1">
      <alignment horizontal="center" vertical="center" wrapText="1"/>
    </xf>
    <xf numFmtId="0" fontId="4" fillId="3" borderId="31" xfId="0" applyFont="1" applyFill="1" applyBorder="1" applyAlignment="1">
      <alignment horizontal="center" vertical="center"/>
    </xf>
    <xf numFmtId="0" fontId="4" fillId="3" borderId="32" xfId="0" applyFont="1" applyFill="1" applyBorder="1" applyAlignment="1">
      <alignment horizontal="center" vertical="center"/>
    </xf>
    <xf numFmtId="0" fontId="4" fillId="3" borderId="33" xfId="0" applyFont="1" applyFill="1" applyBorder="1" applyAlignment="1">
      <alignment horizontal="center" vertical="center" wrapText="1"/>
    </xf>
    <xf numFmtId="0" fontId="4" fillId="3" borderId="32" xfId="0" applyFont="1" applyFill="1" applyBorder="1" applyAlignment="1">
      <alignment horizontal="center" vertical="center" wrapText="1"/>
    </xf>
    <xf numFmtId="0" fontId="0" fillId="5" borderId="20" xfId="0" applyFill="1" applyBorder="1" applyAlignment="1">
      <alignment horizontal="center" vertical="center" wrapText="1"/>
    </xf>
    <xf numFmtId="0" fontId="0" fillId="5" borderId="1" xfId="0" applyFill="1" applyBorder="1" applyAlignment="1">
      <alignment horizontal="center" vertical="center" wrapText="1"/>
    </xf>
    <xf numFmtId="0" fontId="4" fillId="3" borderId="30" xfId="0" applyFont="1" applyFill="1" applyBorder="1" applyAlignment="1">
      <alignment horizontal="center" vertical="center"/>
    </xf>
    <xf numFmtId="0" fontId="4" fillId="3" borderId="25" xfId="0" applyFont="1" applyFill="1" applyBorder="1" applyAlignment="1" applyProtection="1">
      <alignment horizontal="center" vertical="center" wrapText="1"/>
      <protection locked="0"/>
    </xf>
    <xf numFmtId="0" fontId="4" fillId="3" borderId="30" xfId="0" applyFont="1" applyFill="1" applyBorder="1" applyAlignment="1" applyProtection="1">
      <alignment horizontal="center" vertical="center" wrapText="1"/>
      <protection locked="0"/>
    </xf>
    <xf numFmtId="0" fontId="4" fillId="3" borderId="31" xfId="0" applyFont="1" applyFill="1" applyBorder="1" applyAlignment="1" applyProtection="1">
      <alignment horizontal="center" vertical="center" wrapText="1"/>
      <protection locked="0"/>
    </xf>
    <xf numFmtId="0" fontId="4" fillId="3" borderId="32"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wrapText="1"/>
      <protection locked="0"/>
    </xf>
    <xf numFmtId="0" fontId="4" fillId="3" borderId="34" xfId="0" applyFont="1" applyFill="1" applyBorder="1" applyAlignment="1" applyProtection="1">
      <alignment horizontal="center" vertical="center"/>
      <protection locked="0"/>
    </xf>
    <xf numFmtId="0" fontId="4" fillId="3" borderId="33" xfId="0" applyFont="1" applyFill="1" applyBorder="1" applyAlignment="1" applyProtection="1">
      <alignment horizontal="center" vertical="center"/>
      <protection locked="0"/>
    </xf>
    <xf numFmtId="0" fontId="4" fillId="3" borderId="3" xfId="0" applyFont="1" applyFill="1" applyBorder="1" applyAlignment="1">
      <alignment horizontal="left" vertical="center" wrapText="1"/>
    </xf>
    <xf numFmtId="0" fontId="1" fillId="6" borderId="37" xfId="0" applyFont="1" applyFill="1" applyBorder="1" applyAlignment="1">
      <alignment horizontal="center" vertical="center" wrapText="1"/>
    </xf>
    <xf numFmtId="0" fontId="1" fillId="6" borderId="4"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8" fillId="6" borderId="4" xfId="0" applyFont="1" applyFill="1" applyBorder="1" applyAlignment="1">
      <alignment horizontal="center" vertical="center" wrapText="1"/>
    </xf>
    <xf numFmtId="0" fontId="1" fillId="6" borderId="39" xfId="0" applyFont="1" applyFill="1" applyBorder="1" applyAlignment="1">
      <alignment horizontal="center" vertical="center" wrapText="1"/>
    </xf>
    <xf numFmtId="0" fontId="0" fillId="6" borderId="4" xfId="0" applyFill="1" applyBorder="1" applyAlignment="1">
      <alignment horizontal="center" vertical="center" wrapText="1"/>
    </xf>
    <xf numFmtId="0" fontId="0" fillId="5" borderId="42" xfId="0" applyFill="1" applyBorder="1" applyAlignment="1">
      <alignment horizontal="center" vertical="center" wrapText="1"/>
    </xf>
    <xf numFmtId="0" fontId="0" fillId="0" borderId="0" xfId="0" applyAlignment="1">
      <alignment textRotation="90" wrapText="1"/>
    </xf>
    <xf numFmtId="0" fontId="0" fillId="6" borderId="38" xfId="0" applyFill="1" applyBorder="1" applyAlignment="1">
      <alignment horizontal="left" vertical="center" wrapText="1"/>
    </xf>
    <xf numFmtId="0" fontId="0" fillId="6" borderId="2" xfId="0" applyFill="1" applyBorder="1" applyAlignment="1">
      <alignment horizontal="left" vertical="center"/>
    </xf>
    <xf numFmtId="0" fontId="0" fillId="6" borderId="2" xfId="0" applyFill="1" applyBorder="1" applyAlignment="1">
      <alignment horizontal="left" vertical="center" wrapText="1"/>
    </xf>
    <xf numFmtId="0" fontId="3" fillId="6" borderId="2" xfId="0" applyFont="1" applyFill="1" applyBorder="1" applyAlignment="1">
      <alignment horizontal="left" vertical="center" wrapText="1"/>
    </xf>
    <xf numFmtId="0" fontId="9" fillId="6" borderId="2" xfId="0" applyFont="1" applyFill="1" applyBorder="1" applyAlignment="1">
      <alignment horizontal="left" vertical="center" wrapText="1"/>
    </xf>
    <xf numFmtId="0" fontId="0" fillId="6" borderId="40" xfId="0" applyFill="1" applyBorder="1" applyAlignment="1">
      <alignment horizontal="left" vertical="center" wrapText="1"/>
    </xf>
    <xf numFmtId="0" fontId="0" fillId="6" borderId="21" xfId="0" applyFill="1" applyBorder="1" applyAlignment="1">
      <alignment horizontal="center" vertical="center" wrapText="1"/>
    </xf>
    <xf numFmtId="0" fontId="3" fillId="6" borderId="4" xfId="0" applyFont="1" applyFill="1" applyBorder="1" applyAlignment="1">
      <alignment horizontal="center" vertical="center" wrapText="1"/>
    </xf>
    <xf numFmtId="0" fontId="0" fillId="6" borderId="39" xfId="0" applyFill="1" applyBorder="1" applyAlignment="1">
      <alignment horizontal="center" vertical="center" wrapText="1"/>
    </xf>
    <xf numFmtId="0" fontId="0" fillId="5" borderId="41" xfId="0" applyFill="1" applyBorder="1" applyAlignment="1">
      <alignment horizontal="center" vertical="center"/>
    </xf>
    <xf numFmtId="0" fontId="0" fillId="5" borderId="1" xfId="0" applyFill="1" applyBorder="1" applyAlignment="1">
      <alignment horizontal="center" vertical="center"/>
    </xf>
    <xf numFmtId="0" fontId="3" fillId="5" borderId="1" xfId="0" applyFont="1" applyFill="1" applyBorder="1" applyAlignment="1">
      <alignment horizontal="center" vertical="center"/>
    </xf>
    <xf numFmtId="0" fontId="0" fillId="5" borderId="43" xfId="0" applyFill="1" applyBorder="1" applyAlignment="1">
      <alignment horizontal="center" vertical="center"/>
    </xf>
    <xf numFmtId="14" fontId="3" fillId="5" borderId="4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xf>
    <xf numFmtId="14" fontId="3" fillId="5" borderId="1" xfId="0" applyNumberFormat="1" applyFont="1" applyFill="1" applyBorder="1" applyAlignment="1">
      <alignment horizontal="center" vertical="center" wrapText="1"/>
    </xf>
    <xf numFmtId="14" fontId="3" fillId="5" borderId="1" xfId="1" applyNumberFormat="1" applyFont="1" applyFill="1" applyBorder="1" applyAlignment="1">
      <alignment horizontal="center" vertical="center"/>
    </xf>
    <xf numFmtId="14" fontId="3" fillId="5" borderId="1" xfId="1" applyNumberFormat="1" applyFont="1" applyFill="1" applyBorder="1" applyAlignment="1">
      <alignment horizontal="center" vertical="center" wrapText="1"/>
    </xf>
    <xf numFmtId="14" fontId="3" fillId="5" borderId="43" xfId="0" applyNumberFormat="1" applyFont="1" applyFill="1" applyBorder="1" applyAlignment="1">
      <alignment horizontal="center" vertical="center"/>
    </xf>
    <xf numFmtId="0" fontId="0" fillId="0" borderId="0" xfId="0" applyAlignment="1">
      <alignment vertical="center" wrapText="1"/>
    </xf>
    <xf numFmtId="0" fontId="0" fillId="0" borderId="41" xfId="0" applyFill="1" applyBorder="1" applyAlignment="1">
      <alignment horizontal="center" vertical="center" wrapText="1"/>
    </xf>
    <xf numFmtId="0" fontId="0" fillId="0" borderId="1" xfId="0" applyFill="1" applyBorder="1" applyAlignment="1">
      <alignment horizontal="center" vertical="center" wrapText="1"/>
    </xf>
    <xf numFmtId="0" fontId="3" fillId="5" borderId="1" xfId="0" applyFont="1" applyFill="1" applyBorder="1" applyAlignment="1">
      <alignment horizontal="center" vertical="center" wrapText="1"/>
    </xf>
    <xf numFmtId="14" fontId="7" fillId="7" borderId="0" xfId="0" applyNumberFormat="1" applyFont="1" applyFill="1" applyAlignment="1">
      <alignment horizontal="left"/>
    </xf>
    <xf numFmtId="0" fontId="1" fillId="8" borderId="31" xfId="0" applyFont="1" applyFill="1" applyBorder="1" applyAlignment="1">
      <alignment horizontal="center" vertical="center" wrapText="1"/>
    </xf>
    <xf numFmtId="0" fontId="0" fillId="6" borderId="41" xfId="0" applyFill="1" applyBorder="1" applyAlignment="1">
      <alignment horizontal="center" vertical="center" wrapText="1"/>
    </xf>
    <xf numFmtId="0" fontId="0" fillId="6" borderId="1" xfId="0" applyFill="1" applyBorder="1" applyAlignment="1">
      <alignment horizontal="center" vertical="center" wrapText="1"/>
    </xf>
    <xf numFmtId="0" fontId="3" fillId="6" borderId="1" xfId="0" applyFont="1" applyFill="1" applyBorder="1" applyAlignment="1">
      <alignment horizontal="center" vertical="center" wrapText="1"/>
    </xf>
    <xf numFmtId="0" fontId="0" fillId="6" borderId="43" xfId="0" applyFill="1" applyBorder="1" applyAlignment="1">
      <alignment horizontal="center" vertical="center" wrapText="1"/>
    </xf>
    <xf numFmtId="0" fontId="0" fillId="6" borderId="1" xfId="0" applyFill="1" applyBorder="1" applyAlignment="1">
      <alignment horizontal="left" vertical="center" wrapText="1"/>
    </xf>
    <xf numFmtId="164" fontId="0" fillId="6" borderId="1" xfId="0" applyNumberFormat="1" applyFill="1" applyBorder="1" applyAlignment="1">
      <alignment horizontal="center" vertical="center" wrapText="1"/>
    </xf>
    <xf numFmtId="0" fontId="4" fillId="3" borderId="44" xfId="0" applyFont="1" applyFill="1" applyBorder="1" applyAlignment="1">
      <alignment horizontal="left" vertical="center" wrapText="1"/>
    </xf>
    <xf numFmtId="164" fontId="4" fillId="3" borderId="42" xfId="0" applyNumberFormat="1" applyFont="1" applyFill="1" applyBorder="1" applyAlignment="1">
      <alignment horizontal="center" vertical="center" wrapText="1"/>
    </xf>
    <xf numFmtId="0" fontId="4" fillId="3" borderId="42" xfId="0" applyFont="1" applyFill="1" applyBorder="1" applyAlignment="1">
      <alignment horizontal="left" vertical="center" wrapText="1"/>
    </xf>
    <xf numFmtId="164" fontId="4" fillId="3" borderId="45" xfId="0" applyNumberFormat="1" applyFont="1" applyFill="1" applyBorder="1" applyAlignment="1">
      <alignment horizontal="center" vertical="center" wrapText="1"/>
    </xf>
    <xf numFmtId="10" fontId="0" fillId="6" borderId="1" xfId="0" applyNumberFormat="1" applyFill="1" applyBorder="1" applyAlignment="1">
      <alignment horizontal="center" vertical="center" wrapText="1"/>
    </xf>
    <xf numFmtId="165" fontId="0" fillId="6" borderId="1" xfId="0" applyNumberFormat="1" applyFill="1" applyBorder="1" applyAlignment="1">
      <alignment horizontal="center" vertical="center" wrapText="1"/>
    </xf>
    <xf numFmtId="0" fontId="0" fillId="0" borderId="43" xfId="0" applyFill="1" applyBorder="1" applyAlignment="1">
      <alignment horizontal="center" vertical="center" wrapText="1"/>
    </xf>
    <xf numFmtId="0" fontId="4" fillId="3" borderId="30" xfId="0" applyFont="1" applyFill="1" applyBorder="1" applyAlignment="1" applyProtection="1">
      <alignment horizontal="left" vertical="center" wrapText="1"/>
      <protection locked="0"/>
    </xf>
    <xf numFmtId="0" fontId="0" fillId="0" borderId="0" xfId="0" applyAlignment="1">
      <alignment horizontal="left" vertical="center" wrapText="1"/>
    </xf>
    <xf numFmtId="164" fontId="4" fillId="3" borderId="32" xfId="0" applyNumberFormat="1" applyFont="1" applyFill="1" applyBorder="1" applyAlignment="1" applyProtection="1">
      <alignment horizontal="center" vertical="center" wrapText="1"/>
      <protection locked="0"/>
    </xf>
    <xf numFmtId="164" fontId="4" fillId="3" borderId="33" xfId="0" applyNumberFormat="1" applyFont="1" applyFill="1" applyBorder="1" applyAlignment="1" applyProtection="1">
      <alignment horizontal="center" vertical="center" wrapText="1"/>
      <protection locked="0"/>
    </xf>
    <xf numFmtId="164" fontId="4" fillId="3" borderId="30" xfId="0" applyNumberFormat="1" applyFont="1" applyFill="1" applyBorder="1" applyAlignment="1" applyProtection="1">
      <alignment horizontal="center" vertical="center" wrapText="1"/>
      <protection locked="0"/>
    </xf>
    <xf numFmtId="0" fontId="7" fillId="7" borderId="0" xfId="0" applyFont="1" applyFill="1" applyAlignment="1"/>
    <xf numFmtId="0" fontId="4" fillId="3" borderId="44" xfId="0" applyFont="1" applyFill="1" applyBorder="1" applyAlignment="1" applyProtection="1">
      <alignment horizontal="center" vertical="center" wrapText="1"/>
      <protection locked="0"/>
    </xf>
    <xf numFmtId="0" fontId="1" fillId="3" borderId="19" xfId="0" applyFont="1" applyFill="1" applyBorder="1" applyAlignment="1" applyProtection="1">
      <alignment horizontal="left" vertical="center" wrapText="1"/>
    </xf>
    <xf numFmtId="0" fontId="1" fillId="3" borderId="17" xfId="0" applyFont="1" applyFill="1" applyBorder="1" applyAlignment="1" applyProtection="1">
      <alignment horizontal="left" vertical="center" wrapText="1"/>
    </xf>
    <xf numFmtId="0" fontId="1" fillId="3" borderId="47" xfId="0" applyFont="1" applyFill="1" applyBorder="1" applyAlignment="1" applyProtection="1">
      <alignment horizontal="left" vertical="center" wrapText="1"/>
    </xf>
    <xf numFmtId="0" fontId="2" fillId="3" borderId="42" xfId="1" applyFill="1" applyBorder="1" applyAlignment="1" applyProtection="1">
      <alignment horizontal="center" vertical="center" wrapText="1"/>
      <protection locked="0"/>
    </xf>
    <xf numFmtId="0" fontId="2" fillId="3" borderId="45" xfId="1" applyFill="1" applyBorder="1" applyAlignment="1" applyProtection="1">
      <alignment horizontal="center" vertical="center" wrapText="1"/>
      <protection locked="0"/>
    </xf>
    <xf numFmtId="0" fontId="2" fillId="5" borderId="42" xfId="1" applyFill="1" applyBorder="1" applyAlignment="1" applyProtection="1">
      <alignment horizontal="center" vertical="center" wrapText="1"/>
    </xf>
    <xf numFmtId="0" fontId="2" fillId="4" borderId="45" xfId="1" applyFill="1" applyBorder="1" applyAlignment="1" applyProtection="1">
      <alignment horizontal="center" vertical="center" wrapText="1"/>
    </xf>
    <xf numFmtId="0" fontId="2" fillId="5" borderId="52" xfId="1" applyFill="1" applyBorder="1" applyAlignment="1" applyProtection="1">
      <alignment horizontal="center" vertical="center" wrapText="1"/>
    </xf>
    <xf numFmtId="0" fontId="2" fillId="4" borderId="46" xfId="1" applyFill="1" applyBorder="1" applyAlignment="1" applyProtection="1">
      <alignment horizontal="center" vertical="center" wrapText="1"/>
    </xf>
    <xf numFmtId="0" fontId="2" fillId="5" borderId="55" xfId="1" applyFill="1" applyBorder="1" applyAlignment="1" applyProtection="1">
      <alignment horizontal="center" vertical="center" wrapText="1"/>
    </xf>
    <xf numFmtId="0" fontId="2" fillId="4" borderId="51" xfId="1" applyFill="1" applyBorder="1" applyAlignment="1" applyProtection="1">
      <alignment horizontal="center" vertical="center" wrapText="1"/>
    </xf>
    <xf numFmtId="0" fontId="0" fillId="0" borderId="0" xfId="0" applyAlignment="1" applyProtection="1">
      <alignment horizontal="left"/>
    </xf>
    <xf numFmtId="0" fontId="0" fillId="0" borderId="0" xfId="0" applyProtection="1"/>
    <xf numFmtId="0" fontId="0" fillId="0" borderId="0" xfId="0" applyAlignment="1" applyProtection="1">
      <alignment wrapText="1"/>
    </xf>
    <xf numFmtId="0" fontId="1" fillId="3" borderId="35" xfId="0" applyFont="1" applyFill="1" applyBorder="1" applyAlignment="1" applyProtection="1">
      <alignment horizontal="left" vertical="center" wrapText="1"/>
    </xf>
    <xf numFmtId="0" fontId="2" fillId="6" borderId="13" xfId="1" applyFill="1" applyBorder="1" applyAlignment="1" applyProtection="1">
      <alignment horizontal="center" vertical="center" wrapText="1"/>
    </xf>
    <xf numFmtId="0" fontId="2" fillId="5" borderId="13" xfId="1" applyFill="1" applyBorder="1" applyAlignment="1" applyProtection="1">
      <alignment horizontal="center" vertical="center" wrapText="1"/>
    </xf>
    <xf numFmtId="0" fontId="1" fillId="3" borderId="36" xfId="0" applyFont="1" applyFill="1" applyBorder="1" applyAlignment="1" applyProtection="1">
      <alignment horizontal="left" vertical="center" wrapText="1"/>
    </xf>
    <xf numFmtId="0" fontId="2" fillId="6" borderId="14" xfId="1" applyFill="1" applyBorder="1" applyAlignment="1" applyProtection="1">
      <alignment horizontal="center" vertical="center" wrapText="1"/>
    </xf>
    <xf numFmtId="0" fontId="2" fillId="5" borderId="14" xfId="1" applyFill="1" applyBorder="1" applyAlignment="1" applyProtection="1">
      <alignment horizontal="center" vertical="center" wrapText="1"/>
    </xf>
    <xf numFmtId="0" fontId="1" fillId="3" borderId="56" xfId="0" applyFont="1" applyFill="1" applyBorder="1" applyAlignment="1" applyProtection="1">
      <alignment horizontal="left" vertical="center" wrapText="1"/>
    </xf>
    <xf numFmtId="0" fontId="2" fillId="6" borderId="15" xfId="1" applyFill="1" applyBorder="1" applyAlignment="1" applyProtection="1">
      <alignment horizontal="center" vertical="center" wrapText="1"/>
    </xf>
    <xf numFmtId="0" fontId="2" fillId="5" borderId="15" xfId="1" applyFill="1" applyBorder="1" applyAlignment="1" applyProtection="1">
      <alignment horizontal="center" vertical="center" wrapText="1"/>
    </xf>
    <xf numFmtId="0" fontId="2" fillId="3" borderId="5" xfId="1" applyFill="1" applyBorder="1" applyAlignment="1" applyProtection="1">
      <alignment horizontal="center" vertical="center" wrapText="1"/>
      <protection locked="0"/>
    </xf>
    <xf numFmtId="0" fontId="2" fillId="3" borderId="25" xfId="1" applyFill="1" applyBorder="1" applyAlignment="1" applyProtection="1">
      <alignment horizontal="center" vertical="center" wrapText="1"/>
      <protection locked="0"/>
    </xf>
    <xf numFmtId="0" fontId="7" fillId="7" borderId="0" xfId="0" applyFont="1" applyFill="1" applyAlignment="1" applyProtection="1"/>
    <xf numFmtId="0" fontId="0" fillId="5" borderId="19" xfId="0" applyFill="1" applyBorder="1" applyAlignment="1" applyProtection="1">
      <alignment horizontal="center" vertical="center" wrapText="1"/>
    </xf>
    <xf numFmtId="0" fontId="0" fillId="5" borderId="20" xfId="0" applyFill="1" applyBorder="1" applyAlignment="1" applyProtection="1">
      <alignment horizontal="center" vertical="center" wrapText="1"/>
    </xf>
    <xf numFmtId="0" fontId="0" fillId="5" borderId="22" xfId="0" applyFill="1" applyBorder="1" applyAlignment="1" applyProtection="1">
      <alignment horizontal="center" vertical="center" wrapText="1"/>
    </xf>
    <xf numFmtId="0" fontId="0" fillId="5" borderId="21" xfId="0" applyFill="1" applyBorder="1" applyAlignment="1" applyProtection="1">
      <alignment horizontal="center" vertical="center" wrapText="1"/>
    </xf>
    <xf numFmtId="0" fontId="0" fillId="5" borderId="28" xfId="0" applyFill="1" applyBorder="1" applyAlignment="1" applyProtection="1">
      <alignment horizontal="center" vertical="center" wrapText="1"/>
    </xf>
    <xf numFmtId="0" fontId="0" fillId="5" borderId="20" xfId="0" applyFill="1" applyBorder="1" applyAlignment="1" applyProtection="1">
      <alignment horizontal="center" vertical="center"/>
    </xf>
    <xf numFmtId="0" fontId="3" fillId="5" borderId="20" xfId="1" applyFont="1" applyFill="1" applyBorder="1" applyAlignment="1" applyProtection="1">
      <alignment horizontal="center" vertical="center" wrapText="1"/>
    </xf>
    <xf numFmtId="0" fontId="3" fillId="5" borderId="21" xfId="1" applyFont="1" applyFill="1" applyBorder="1" applyAlignment="1" applyProtection="1">
      <alignment horizontal="center" vertical="center" wrapText="1"/>
    </xf>
    <xf numFmtId="14" fontId="3" fillId="5" borderId="29" xfId="0" applyNumberFormat="1" applyFont="1" applyFill="1" applyBorder="1" applyAlignment="1" applyProtection="1">
      <alignment horizontal="center" vertical="center"/>
    </xf>
    <xf numFmtId="14" fontId="3" fillId="5" borderId="27" xfId="0" applyNumberFormat="1" applyFont="1" applyFill="1" applyBorder="1" applyAlignment="1" applyProtection="1">
      <alignment horizontal="left" vertical="center"/>
    </xf>
    <xf numFmtId="0" fontId="0" fillId="5" borderId="17" xfId="0" applyFill="1" applyBorder="1" applyAlignment="1" applyProtection="1">
      <alignment horizontal="center" vertical="center" wrapText="1"/>
    </xf>
    <xf numFmtId="0" fontId="0" fillId="5" borderId="1" xfId="0" applyFill="1" applyBorder="1" applyAlignment="1" applyProtection="1">
      <alignment horizontal="center" vertical="center" wrapText="1"/>
    </xf>
    <xf numFmtId="0" fontId="0" fillId="5" borderId="16" xfId="0" applyFill="1" applyBorder="1" applyAlignment="1" applyProtection="1">
      <alignment horizontal="center" vertical="center" wrapText="1"/>
    </xf>
    <xf numFmtId="0" fontId="0" fillId="5" borderId="4" xfId="0" applyFill="1" applyBorder="1" applyAlignment="1" applyProtection="1">
      <alignment horizontal="center" vertical="center" wrapText="1"/>
    </xf>
    <xf numFmtId="0" fontId="0" fillId="5" borderId="2" xfId="0" applyFill="1" applyBorder="1" applyAlignment="1" applyProtection="1">
      <alignment horizontal="center" vertical="center" wrapText="1"/>
    </xf>
    <xf numFmtId="0" fontId="0" fillId="5" borderId="1" xfId="0" applyFill="1" applyBorder="1" applyAlignment="1" applyProtection="1">
      <alignment horizontal="center" vertical="center"/>
    </xf>
    <xf numFmtId="0" fontId="3" fillId="5" borderId="1" xfId="1" applyFont="1" applyFill="1" applyBorder="1" applyAlignment="1" applyProtection="1">
      <alignment horizontal="center" vertical="center" wrapText="1"/>
    </xf>
    <xf numFmtId="0" fontId="3" fillId="5" borderId="4" xfId="1" applyFont="1" applyFill="1" applyBorder="1" applyAlignment="1" applyProtection="1">
      <alignment horizontal="center" vertical="center" wrapText="1"/>
    </xf>
    <xf numFmtId="14" fontId="3" fillId="5" borderId="18" xfId="0" applyNumberFormat="1" applyFont="1" applyFill="1" applyBorder="1" applyAlignment="1" applyProtection="1">
      <alignment horizontal="center" vertical="center" wrapText="1"/>
    </xf>
    <xf numFmtId="14" fontId="3" fillId="5" borderId="23" xfId="0" applyNumberFormat="1" applyFont="1" applyFill="1" applyBorder="1" applyAlignment="1" applyProtection="1">
      <alignment horizontal="left" vertical="center" wrapText="1"/>
    </xf>
    <xf numFmtId="0" fontId="4" fillId="3" borderId="5" xfId="0" applyFont="1" applyFill="1" applyBorder="1" applyAlignment="1" applyProtection="1">
      <alignment horizontal="center" vertical="center" wrapText="1"/>
      <protection locked="0"/>
    </xf>
    <xf numFmtId="0" fontId="0" fillId="4" borderId="19" xfId="0" applyFill="1" applyBorder="1" applyAlignment="1" applyProtection="1">
      <alignment horizontal="left" vertical="center" wrapText="1"/>
    </xf>
    <xf numFmtId="0" fontId="0" fillId="4" borderId="21" xfId="0" applyFill="1" applyBorder="1" applyAlignment="1" applyProtection="1">
      <alignment horizontal="center" vertical="center" wrapText="1"/>
    </xf>
    <xf numFmtId="0" fontId="0" fillId="4" borderId="17" xfId="0" applyFill="1" applyBorder="1" applyAlignment="1" applyProtection="1">
      <alignment horizontal="left" vertical="center" wrapText="1"/>
    </xf>
    <xf numFmtId="0" fontId="0" fillId="0" borderId="0" xfId="0" applyAlignment="1" applyProtection="1">
      <alignment horizontal="left" vertical="center" wrapText="1"/>
    </xf>
    <xf numFmtId="0" fontId="0" fillId="5" borderId="47" xfId="0" applyFill="1" applyBorder="1" applyAlignment="1" applyProtection="1">
      <alignment horizontal="center" vertical="center" wrapText="1"/>
    </xf>
    <xf numFmtId="0" fontId="0" fillId="5" borderId="58" xfId="0" applyFill="1" applyBorder="1" applyAlignment="1" applyProtection="1">
      <alignment horizontal="center" vertical="center" wrapText="1"/>
    </xf>
    <xf numFmtId="0" fontId="0" fillId="5" borderId="50" xfId="0" applyFill="1" applyBorder="1" applyAlignment="1" applyProtection="1">
      <alignment horizontal="center" vertical="center" wrapText="1"/>
    </xf>
    <xf numFmtId="0" fontId="0" fillId="5" borderId="48" xfId="0" applyFill="1" applyBorder="1" applyAlignment="1" applyProtection="1">
      <alignment horizontal="center" vertical="center" wrapText="1"/>
    </xf>
    <xf numFmtId="0" fontId="0" fillId="5" borderId="49" xfId="0" applyFill="1" applyBorder="1" applyAlignment="1" applyProtection="1">
      <alignment horizontal="center" vertical="center" wrapText="1"/>
    </xf>
    <xf numFmtId="0" fontId="0" fillId="5" borderId="58" xfId="0" applyFill="1" applyBorder="1" applyAlignment="1" applyProtection="1">
      <alignment horizontal="center" vertical="center"/>
    </xf>
    <xf numFmtId="0" fontId="3" fillId="5" borderId="58" xfId="1" applyFont="1" applyFill="1" applyBorder="1" applyAlignment="1" applyProtection="1">
      <alignment horizontal="center" vertical="center" wrapText="1"/>
    </xf>
    <xf numFmtId="0" fontId="3" fillId="5" borderId="48" xfId="1" applyFont="1" applyFill="1" applyBorder="1" applyAlignment="1" applyProtection="1">
      <alignment horizontal="center" vertical="center" wrapText="1"/>
    </xf>
    <xf numFmtId="14" fontId="3" fillId="5" borderId="59" xfId="0" applyNumberFormat="1" applyFont="1" applyFill="1" applyBorder="1" applyAlignment="1" applyProtection="1">
      <alignment horizontal="center" vertical="center" wrapText="1"/>
    </xf>
    <xf numFmtId="14" fontId="3" fillId="5" borderId="57" xfId="0" applyNumberFormat="1" applyFont="1" applyFill="1" applyBorder="1" applyAlignment="1" applyProtection="1">
      <alignment horizontal="left" vertical="center" wrapText="1"/>
    </xf>
    <xf numFmtId="0" fontId="0" fillId="4" borderId="47" xfId="0" applyFill="1" applyBorder="1" applyAlignment="1" applyProtection="1">
      <alignment horizontal="left" vertical="center" wrapText="1"/>
    </xf>
    <xf numFmtId="0" fontId="4" fillId="3" borderId="26" xfId="0" applyFont="1" applyFill="1" applyBorder="1" applyAlignment="1" applyProtection="1">
      <alignment horizontal="center" vertical="center" wrapText="1"/>
      <protection locked="0"/>
    </xf>
    <xf numFmtId="0" fontId="0" fillId="4" borderId="4" xfId="0" applyFill="1" applyBorder="1" applyAlignment="1" applyProtection="1">
      <alignment horizontal="center" vertical="center" wrapText="1"/>
    </xf>
    <xf numFmtId="0" fontId="0" fillId="4" borderId="48" xfId="0" applyFill="1" applyBorder="1" applyAlignment="1" applyProtection="1">
      <alignment horizontal="center" vertical="center" wrapText="1"/>
    </xf>
    <xf numFmtId="0" fontId="0" fillId="0" borderId="0" xfId="0" applyAlignment="1"/>
    <xf numFmtId="0" fontId="0" fillId="0" borderId="0" xfId="0" applyAlignment="1" applyProtection="1"/>
    <xf numFmtId="164" fontId="0" fillId="0" borderId="0" xfId="0" applyNumberFormat="1" applyAlignment="1"/>
    <xf numFmtId="164" fontId="0" fillId="0" borderId="0" xfId="0" applyNumberFormat="1" applyAlignment="1" applyProtection="1"/>
    <xf numFmtId="164" fontId="0" fillId="0" borderId="0" xfId="0" applyNumberFormat="1" applyAlignment="1">
      <alignment horizontal="center"/>
    </xf>
    <xf numFmtId="0" fontId="0" fillId="0" borderId="0" xfId="0" applyAlignment="1">
      <alignment horizontal="center" wrapText="1"/>
    </xf>
    <xf numFmtId="0" fontId="0" fillId="0" borderId="0" xfId="0" applyAlignment="1" applyProtection="1">
      <alignment horizontal="center"/>
    </xf>
    <xf numFmtId="164" fontId="0" fillId="0" borderId="0" xfId="0" applyNumberFormat="1" applyAlignment="1" applyProtection="1">
      <alignment horizontal="center"/>
    </xf>
    <xf numFmtId="0" fontId="0" fillId="5" borderId="41" xfId="0" applyFill="1" applyBorder="1" applyAlignment="1">
      <alignment horizontal="center" vertical="center" wrapText="1"/>
    </xf>
    <xf numFmtId="0" fontId="3" fillId="5" borderId="1" xfId="1" applyFont="1" applyFill="1" applyBorder="1" applyAlignment="1">
      <alignment horizontal="center" vertical="center" wrapText="1"/>
    </xf>
    <xf numFmtId="0" fontId="0" fillId="5" borderId="2" xfId="0" applyFill="1" applyBorder="1" applyAlignment="1">
      <alignment horizontal="center" vertical="center"/>
    </xf>
    <xf numFmtId="0" fontId="0" fillId="5" borderId="43" xfId="0" applyFill="1" applyBorder="1" applyAlignment="1">
      <alignment horizontal="center" vertical="center" wrapText="1"/>
    </xf>
    <xf numFmtId="0" fontId="0" fillId="5" borderId="38" xfId="0" applyFill="1" applyBorder="1" applyAlignment="1">
      <alignment horizontal="center" vertical="center" wrapText="1"/>
    </xf>
    <xf numFmtId="0" fontId="0" fillId="5" borderId="2" xfId="0" applyFill="1" applyBorder="1" applyAlignment="1">
      <alignment horizontal="center" vertical="center" wrapText="1"/>
    </xf>
    <xf numFmtId="0" fontId="3" fillId="5" borderId="2" xfId="0" applyFont="1" applyFill="1" applyBorder="1" applyAlignment="1">
      <alignment horizontal="center" vertical="center"/>
    </xf>
    <xf numFmtId="0" fontId="0" fillId="5" borderId="40" xfId="0" applyFill="1" applyBorder="1" applyAlignment="1">
      <alignment horizontal="center" vertical="center"/>
    </xf>
    <xf numFmtId="0" fontId="4" fillId="3" borderId="33" xfId="0" applyFont="1" applyFill="1" applyBorder="1" applyAlignment="1" applyProtection="1">
      <alignment horizontal="center" vertical="center" wrapText="1"/>
      <protection locked="0"/>
    </xf>
    <xf numFmtId="0" fontId="3" fillId="5" borderId="22" xfId="1" applyFont="1" applyFill="1" applyBorder="1" applyAlignment="1" applyProtection="1">
      <alignment horizontal="center" vertical="center" wrapText="1"/>
    </xf>
    <xf numFmtId="0" fontId="3" fillId="5" borderId="16" xfId="1" applyFont="1" applyFill="1" applyBorder="1" applyAlignment="1" applyProtection="1">
      <alignment horizontal="center" vertical="center" wrapText="1"/>
    </xf>
    <xf numFmtId="0" fontId="3" fillId="5" borderId="50" xfId="1" applyFont="1" applyFill="1" applyBorder="1" applyAlignment="1" applyProtection="1">
      <alignment horizontal="center" vertical="center" wrapText="1"/>
    </xf>
    <xf numFmtId="0" fontId="0" fillId="9" borderId="19" xfId="0" applyFill="1" applyBorder="1" applyAlignment="1" applyProtection="1">
      <alignment vertical="center" wrapText="1"/>
    </xf>
    <xf numFmtId="164" fontId="0" fillId="9" borderId="21" xfId="0" applyNumberFormat="1" applyFill="1" applyBorder="1" applyAlignment="1" applyProtection="1">
      <alignment horizontal="center" vertical="center" wrapText="1"/>
    </xf>
    <xf numFmtId="0" fontId="0" fillId="9" borderId="28" xfId="0" applyFill="1" applyBorder="1" applyAlignment="1" applyProtection="1">
      <alignment vertical="center" wrapText="1"/>
    </xf>
    <xf numFmtId="164" fontId="0" fillId="9" borderId="22" xfId="0" applyNumberFormat="1" applyFill="1" applyBorder="1" applyAlignment="1" applyProtection="1">
      <alignment horizontal="center" vertical="center" wrapText="1"/>
    </xf>
    <xf numFmtId="164" fontId="0" fillId="9" borderId="19" xfId="0" applyNumberFormat="1" applyFill="1" applyBorder="1" applyAlignment="1" applyProtection="1">
      <alignment vertical="center" wrapText="1"/>
    </xf>
    <xf numFmtId="0" fontId="0" fillId="9" borderId="17" xfId="0" applyFill="1" applyBorder="1" applyAlignment="1" applyProtection="1">
      <alignment vertical="center" wrapText="1"/>
    </xf>
    <xf numFmtId="164" fontId="0" fillId="9" borderId="4" xfId="0" applyNumberFormat="1" applyFill="1" applyBorder="1" applyAlignment="1" applyProtection="1">
      <alignment horizontal="center" vertical="center" wrapText="1"/>
    </xf>
    <xf numFmtId="0" fontId="0" fillId="9" borderId="2" xfId="0" applyFill="1" applyBorder="1" applyAlignment="1" applyProtection="1">
      <alignment vertical="center" wrapText="1"/>
    </xf>
    <xf numFmtId="164" fontId="0" fillId="9" borderId="16" xfId="0" applyNumberFormat="1" applyFill="1" applyBorder="1" applyAlignment="1" applyProtection="1">
      <alignment horizontal="center" vertical="center" wrapText="1"/>
    </xf>
    <xf numFmtId="164" fontId="0" fillId="9" borderId="17" xfId="0" applyNumberFormat="1" applyFill="1" applyBorder="1" applyAlignment="1" applyProtection="1">
      <alignment vertical="center" wrapText="1"/>
    </xf>
    <xf numFmtId="0" fontId="0" fillId="9" borderId="47" xfId="0" applyFill="1" applyBorder="1" applyAlignment="1" applyProtection="1">
      <alignment vertical="center" wrapText="1"/>
    </xf>
    <xf numFmtId="164" fontId="0" fillId="9" borderId="48" xfId="0" applyNumberFormat="1" applyFill="1" applyBorder="1" applyAlignment="1" applyProtection="1">
      <alignment horizontal="center" vertical="center" wrapText="1"/>
    </xf>
    <xf numFmtId="0" fontId="0" fillId="9" borderId="49" xfId="0" applyFill="1" applyBorder="1" applyAlignment="1" applyProtection="1">
      <alignment vertical="center" wrapText="1"/>
    </xf>
    <xf numFmtId="164" fontId="0" fillId="9" borderId="50" xfId="0" applyNumberFormat="1" applyFill="1" applyBorder="1" applyAlignment="1" applyProtection="1">
      <alignment horizontal="center" vertical="center" wrapText="1"/>
    </xf>
    <xf numFmtId="164" fontId="0" fillId="9" borderId="47" xfId="0" applyNumberFormat="1" applyFill="1" applyBorder="1" applyAlignment="1" applyProtection="1">
      <alignment vertical="center" wrapText="1"/>
    </xf>
    <xf numFmtId="0" fontId="2" fillId="9" borderId="44" xfId="1" applyFill="1" applyBorder="1" applyAlignment="1" applyProtection="1">
      <alignment horizontal="center" vertical="center" wrapText="1"/>
    </xf>
    <xf numFmtId="0" fontId="2" fillId="9" borderId="53" xfId="1" applyFill="1" applyBorder="1" applyAlignment="1" applyProtection="1">
      <alignment horizontal="center" vertical="center" wrapText="1"/>
    </xf>
    <xf numFmtId="0" fontId="2" fillId="9" borderId="54" xfId="1" applyFill="1" applyBorder="1" applyAlignment="1" applyProtection="1">
      <alignment horizontal="center" vertical="center" wrapText="1"/>
    </xf>
    <xf numFmtId="0" fontId="2" fillId="5" borderId="1" xfId="1" applyFill="1" applyBorder="1" applyAlignment="1" applyProtection="1">
      <alignment horizontal="center" vertical="center" wrapText="1"/>
      <protection locked="0"/>
    </xf>
    <xf numFmtId="0" fontId="2" fillId="5" borderId="58" xfId="1" applyFill="1" applyBorder="1" applyAlignment="1" applyProtection="1">
      <alignment horizontal="center" vertical="center" wrapText="1"/>
      <protection locked="0"/>
    </xf>
    <xf numFmtId="0" fontId="4" fillId="3" borderId="26" xfId="0" applyFont="1" applyFill="1" applyBorder="1" applyAlignment="1">
      <alignment horizontal="center" vertical="center"/>
    </xf>
    <xf numFmtId="0" fontId="11" fillId="0" borderId="0" xfId="2" applyAlignment="1">
      <alignment vertical="center" wrapText="1"/>
    </xf>
    <xf numFmtId="0" fontId="11" fillId="0" borderId="0" xfId="2" applyFill="1" applyAlignment="1">
      <alignment vertical="center"/>
    </xf>
    <xf numFmtId="0" fontId="11" fillId="0" borderId="0" xfId="2" applyAlignment="1">
      <alignment vertical="center"/>
    </xf>
    <xf numFmtId="0" fontId="11" fillId="0" borderId="0" xfId="2" applyFont="1" applyAlignment="1">
      <alignment vertical="center"/>
    </xf>
    <xf numFmtId="0" fontId="11" fillId="0" borderId="0" xfId="2" applyFont="1" applyAlignment="1">
      <alignment vertical="center" wrapText="1"/>
    </xf>
    <xf numFmtId="0" fontId="12" fillId="0" borderId="0" xfId="2" applyFont="1" applyAlignment="1">
      <alignment vertical="center"/>
    </xf>
    <xf numFmtId="0" fontId="11" fillId="0" borderId="1" xfId="2" applyBorder="1" applyAlignment="1">
      <alignment vertical="center" wrapText="1"/>
    </xf>
    <xf numFmtId="0" fontId="11" fillId="0" borderId="1" xfId="2" applyFill="1" applyBorder="1" applyAlignment="1">
      <alignment vertical="center" wrapText="1"/>
    </xf>
    <xf numFmtId="0" fontId="11" fillId="0" borderId="1" xfId="2" applyFill="1" applyBorder="1" applyAlignment="1">
      <alignment vertical="center"/>
    </xf>
    <xf numFmtId="0" fontId="11" fillId="0" borderId="1" xfId="2" applyBorder="1" applyAlignment="1">
      <alignment vertical="center"/>
    </xf>
    <xf numFmtId="0" fontId="11" fillId="0" borderId="1" xfId="2" applyFont="1" applyBorder="1" applyAlignment="1">
      <alignment vertical="center"/>
    </xf>
    <xf numFmtId="0" fontId="11" fillId="0" borderId="1" xfId="2" applyFont="1" applyBorder="1" applyAlignment="1">
      <alignment vertical="center" wrapText="1"/>
    </xf>
    <xf numFmtId="0" fontId="11" fillId="0" borderId="1" xfId="2" applyFont="1" applyFill="1" applyBorder="1" applyAlignment="1">
      <alignment vertical="center"/>
    </xf>
    <xf numFmtId="0" fontId="12" fillId="0" borderId="1" xfId="2" applyFont="1" applyBorder="1" applyAlignment="1">
      <alignment vertical="center"/>
    </xf>
    <xf numFmtId="0" fontId="12" fillId="0" borderId="1" xfId="2" applyFont="1" applyFill="1" applyBorder="1" applyAlignment="1">
      <alignment vertical="center"/>
    </xf>
    <xf numFmtId="0" fontId="11" fillId="0" borderId="1" xfId="2" applyFont="1" applyFill="1" applyBorder="1" applyAlignment="1">
      <alignment vertical="center" wrapText="1"/>
    </xf>
    <xf numFmtId="0" fontId="0" fillId="0" borderId="1" xfId="1" applyFont="1" applyBorder="1" applyAlignment="1">
      <alignment vertical="center" wrapText="1"/>
    </xf>
    <xf numFmtId="0" fontId="4" fillId="3" borderId="24" xfId="0" applyFont="1" applyFill="1" applyBorder="1" applyAlignment="1" applyProtection="1">
      <alignment horizontal="center" vertical="center" wrapText="1"/>
      <protection locked="0"/>
    </xf>
    <xf numFmtId="0" fontId="0" fillId="0" borderId="22" xfId="0" applyBorder="1" applyAlignment="1">
      <alignment horizontal="left" vertical="center" wrapText="1"/>
    </xf>
    <xf numFmtId="0" fontId="0" fillId="0" borderId="16" xfId="0" applyBorder="1" applyAlignment="1">
      <alignment horizontal="left" vertical="center" wrapText="1"/>
    </xf>
    <xf numFmtId="0" fontId="0" fillId="10" borderId="1" xfId="0" applyFill="1" applyBorder="1" applyAlignment="1">
      <alignment vertical="center" wrapText="1"/>
    </xf>
    <xf numFmtId="0" fontId="0" fillId="10" borderId="41" xfId="0" applyFill="1" applyBorder="1" applyAlignment="1">
      <alignment vertical="center" wrapText="1"/>
    </xf>
    <xf numFmtId="0" fontId="0" fillId="3" borderId="31" xfId="0" applyFill="1" applyBorder="1" applyAlignment="1">
      <alignment horizontal="center" wrapText="1"/>
    </xf>
    <xf numFmtId="0" fontId="0" fillId="3" borderId="32" xfId="0" applyFill="1" applyBorder="1" applyAlignment="1">
      <alignment horizontal="center" wrapText="1"/>
    </xf>
    <xf numFmtId="0" fontId="0" fillId="0" borderId="60" xfId="0" applyBorder="1"/>
    <xf numFmtId="0" fontId="0" fillId="3" borderId="61" xfId="0" applyFill="1" applyBorder="1" applyAlignment="1">
      <alignment horizontal="center" wrapText="1"/>
    </xf>
    <xf numFmtId="0" fontId="0" fillId="10" borderId="62" xfId="0" applyFill="1" applyBorder="1" applyAlignment="1">
      <alignment vertical="center" wrapText="1"/>
    </xf>
    <xf numFmtId="0" fontId="0" fillId="10" borderId="63" xfId="0" applyFill="1" applyBorder="1" applyAlignment="1">
      <alignment vertical="center" wrapText="1"/>
    </xf>
    <xf numFmtId="0" fontId="4" fillId="10" borderId="25" xfId="0" applyFont="1" applyFill="1" applyBorder="1" applyAlignment="1">
      <alignment horizontal="center" vertical="center" wrapText="1"/>
    </xf>
    <xf numFmtId="0" fontId="0" fillId="10" borderId="64" xfId="0" applyFont="1" applyFill="1" applyBorder="1" applyAlignment="1">
      <alignment horizontal="center" vertical="center" wrapText="1"/>
    </xf>
    <xf numFmtId="0" fontId="0" fillId="10" borderId="18" xfId="0" applyFont="1" applyFill="1" applyBorder="1" applyAlignment="1">
      <alignment horizontal="center" vertical="center" wrapText="1"/>
    </xf>
    <xf numFmtId="0" fontId="3" fillId="10" borderId="18" xfId="0" applyFont="1" applyFill="1" applyBorder="1" applyAlignment="1">
      <alignment horizontal="center" vertical="center" wrapText="1"/>
    </xf>
    <xf numFmtId="0" fontId="13" fillId="10" borderId="18" xfId="0" applyFont="1" applyFill="1" applyBorder="1" applyAlignment="1">
      <alignment horizontal="center" vertical="center" wrapText="1"/>
    </xf>
    <xf numFmtId="0" fontId="0" fillId="10" borderId="65" xfId="0" applyFont="1" applyFill="1" applyBorder="1" applyAlignment="1">
      <alignment horizontal="center" vertical="center" wrapText="1"/>
    </xf>
    <xf numFmtId="0" fontId="2" fillId="3" borderId="66" xfId="1" applyFill="1" applyBorder="1" applyAlignment="1" applyProtection="1">
      <alignment horizontal="center" vertical="center" wrapText="1"/>
      <protection locked="0"/>
    </xf>
    <xf numFmtId="0" fontId="2" fillId="9" borderId="6" xfId="1" applyFill="1" applyBorder="1" applyAlignment="1" applyProtection="1">
      <alignment horizontal="center" vertical="center" wrapText="1"/>
    </xf>
    <xf numFmtId="0" fontId="2" fillId="9" borderId="9" xfId="1" applyFill="1" applyBorder="1" applyAlignment="1" applyProtection="1">
      <alignment horizontal="center" vertical="center" wrapText="1"/>
    </xf>
    <xf numFmtId="0" fontId="2" fillId="9" borderId="10" xfId="1" applyFill="1" applyBorder="1" applyAlignment="1" applyProtection="1">
      <alignment horizontal="center" vertical="center" wrapText="1"/>
    </xf>
    <xf numFmtId="0" fontId="4" fillId="3" borderId="30" xfId="0" applyFont="1" applyFill="1" applyBorder="1" applyAlignment="1" applyProtection="1">
      <alignment horizontal="center" vertical="center"/>
      <protection locked="0"/>
    </xf>
    <xf numFmtId="0" fontId="2" fillId="5" borderId="2" xfId="1" applyFill="1" applyBorder="1" applyAlignment="1" applyProtection="1">
      <alignment horizontal="center" vertical="center" wrapText="1"/>
      <protection locked="0"/>
    </xf>
    <xf numFmtId="0" fontId="2" fillId="5" borderId="49" xfId="1" applyFill="1" applyBorder="1" applyAlignment="1" applyProtection="1">
      <alignment horizontal="center" vertical="center" wrapText="1"/>
      <protection locked="0"/>
    </xf>
    <xf numFmtId="0" fontId="2" fillId="3" borderId="8" xfId="1" applyFill="1" applyBorder="1" applyAlignment="1" applyProtection="1">
      <alignment horizontal="center" vertical="center" wrapText="1"/>
      <protection locked="0"/>
    </xf>
    <xf numFmtId="0" fontId="4" fillId="11" borderId="25" xfId="0" applyFont="1" applyFill="1" applyBorder="1" applyAlignment="1">
      <alignment horizontal="center" vertical="center" wrapText="1"/>
    </xf>
    <xf numFmtId="0" fontId="0" fillId="11" borderId="21" xfId="0" applyFill="1" applyBorder="1" applyAlignment="1">
      <alignment horizontal="center" vertical="center" wrapText="1"/>
    </xf>
    <xf numFmtId="0" fontId="0" fillId="11" borderId="4" xfId="0" applyFill="1" applyBorder="1" applyAlignment="1">
      <alignment horizontal="center" vertical="center" wrapText="1"/>
    </xf>
    <xf numFmtId="0" fontId="3" fillId="11" borderId="4" xfId="0" applyFont="1" applyFill="1" applyBorder="1" applyAlignment="1">
      <alignment horizontal="center" vertical="center" wrapText="1"/>
    </xf>
    <xf numFmtId="0" fontId="0" fillId="11" borderId="39" xfId="0" applyFill="1" applyBorder="1" applyAlignment="1">
      <alignment horizontal="center" vertical="center" wrapText="1"/>
    </xf>
    <xf numFmtId="0" fontId="4" fillId="11" borderId="31" xfId="0" applyFont="1" applyFill="1" applyBorder="1" applyAlignment="1">
      <alignment horizontal="center" vertical="center" wrapText="1"/>
    </xf>
    <xf numFmtId="0" fontId="4" fillId="11" borderId="31" xfId="0" applyFont="1" applyFill="1" applyBorder="1" applyAlignment="1">
      <alignment horizontal="center" vertical="center"/>
    </xf>
    <xf numFmtId="0" fontId="0" fillId="11" borderId="41" xfId="0" applyFill="1" applyBorder="1" applyAlignment="1">
      <alignment horizontal="center" vertical="center" wrapText="1"/>
    </xf>
    <xf numFmtId="0" fontId="0" fillId="11" borderId="20" xfId="0" applyFill="1" applyBorder="1" applyAlignment="1">
      <alignment horizontal="center" vertical="center" wrapText="1"/>
    </xf>
    <xf numFmtId="0" fontId="0" fillId="11" borderId="1" xfId="0" applyFill="1" applyBorder="1" applyAlignment="1">
      <alignment horizontal="center" vertical="center" wrapText="1"/>
    </xf>
    <xf numFmtId="0" fontId="0" fillId="11" borderId="1" xfId="0" applyFill="1" applyBorder="1" applyAlignment="1">
      <alignment horizontal="center" vertical="center"/>
    </xf>
    <xf numFmtId="0" fontId="0" fillId="11" borderId="43" xfId="0" applyFill="1" applyBorder="1" applyAlignment="1">
      <alignment horizontal="center" vertical="center" wrapText="1"/>
    </xf>
    <xf numFmtId="0" fontId="4" fillId="3" borderId="26" xfId="0" applyFont="1" applyFill="1" applyBorder="1" applyAlignment="1">
      <alignment horizontal="center" vertical="center"/>
    </xf>
    <xf numFmtId="0" fontId="0" fillId="0" borderId="0" xfId="0" applyBorder="1" applyAlignment="1">
      <alignment horizontal="left" vertical="center" wrapText="1"/>
    </xf>
    <xf numFmtId="0" fontId="0" fillId="0" borderId="0" xfId="0" applyFill="1" applyBorder="1" applyAlignment="1">
      <alignment horizontal="left" vertical="center" wrapText="1"/>
    </xf>
    <xf numFmtId="0" fontId="0" fillId="0" borderId="6" xfId="0" applyBorder="1" applyAlignment="1">
      <alignment horizontal="left"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0" fillId="0" borderId="3" xfId="0" applyBorder="1" applyAlignment="1">
      <alignment horizontal="left" vertical="center" wrapText="1"/>
    </xf>
    <xf numFmtId="0" fontId="0" fillId="0" borderId="9" xfId="0" applyFill="1" applyBorder="1" applyAlignment="1">
      <alignment horizontal="left" vertical="center" wrapText="1"/>
    </xf>
    <xf numFmtId="0" fontId="0" fillId="0" borderId="10" xfId="0" applyBorder="1" applyAlignment="1">
      <alignment horizontal="left" vertical="center" wrapText="1"/>
    </xf>
    <xf numFmtId="0" fontId="0" fillId="0" borderId="11" xfId="0" applyBorder="1" applyAlignment="1">
      <alignment horizontal="left" vertical="center" wrapText="1"/>
    </xf>
    <xf numFmtId="0" fontId="0" fillId="0" borderId="12" xfId="0" applyBorder="1" applyAlignment="1">
      <alignment horizontal="left" vertical="center" wrapText="1"/>
    </xf>
    <xf numFmtId="0" fontId="0" fillId="0" borderId="13" xfId="0" applyBorder="1" applyAlignment="1">
      <alignment horizontal="left" vertical="center" wrapText="1"/>
    </xf>
    <xf numFmtId="0" fontId="0" fillId="0" borderId="14" xfId="0" applyBorder="1" applyAlignment="1">
      <alignment horizontal="left" vertical="center" wrapText="1"/>
    </xf>
    <xf numFmtId="0" fontId="0" fillId="0" borderId="14" xfId="0" applyFill="1" applyBorder="1" applyAlignment="1">
      <alignment horizontal="left" vertical="center" wrapText="1"/>
    </xf>
    <xf numFmtId="0" fontId="0" fillId="0" borderId="15" xfId="0" applyBorder="1" applyAlignment="1">
      <alignment horizontal="left" vertical="center" wrapText="1"/>
    </xf>
    <xf numFmtId="0" fontId="0" fillId="5" borderId="19" xfId="0" applyFill="1" applyBorder="1" applyAlignment="1" applyProtection="1">
      <alignment horizontal="center" vertical="center"/>
    </xf>
    <xf numFmtId="0" fontId="0" fillId="5" borderId="17" xfId="0" applyFill="1" applyBorder="1" applyAlignment="1" applyProtection="1">
      <alignment horizontal="center" vertical="center"/>
    </xf>
    <xf numFmtId="0" fontId="0" fillId="5" borderId="47" xfId="0" applyFill="1" applyBorder="1" applyAlignment="1" applyProtection="1">
      <alignment horizontal="center" vertical="center"/>
    </xf>
    <xf numFmtId="0" fontId="3" fillId="5" borderId="43" xfId="1" applyFont="1" applyFill="1" applyBorder="1" applyAlignment="1">
      <alignment horizontal="center" vertical="center" wrapText="1"/>
    </xf>
    <xf numFmtId="14" fontId="3" fillId="5" borderId="43" xfId="1" applyNumberFormat="1" applyFont="1" applyFill="1" applyBorder="1" applyAlignment="1">
      <alignment horizontal="center" vertical="center" wrapText="1"/>
    </xf>
    <xf numFmtId="0" fontId="1" fillId="3" borderId="67" xfId="0" applyFont="1" applyFill="1" applyBorder="1" applyAlignment="1" applyProtection="1">
      <alignment horizontal="left" vertical="center" wrapText="1"/>
    </xf>
    <xf numFmtId="0" fontId="0" fillId="9" borderId="68" xfId="0" applyFill="1" applyBorder="1" applyAlignment="1" applyProtection="1">
      <alignment vertical="center" wrapText="1"/>
    </xf>
    <xf numFmtId="164" fontId="0" fillId="9" borderId="37" xfId="0" applyNumberFormat="1" applyFill="1" applyBorder="1" applyAlignment="1" applyProtection="1">
      <alignment horizontal="center" vertical="center" wrapText="1"/>
    </xf>
    <xf numFmtId="0" fontId="0" fillId="9" borderId="38" xfId="0" applyFill="1" applyBorder="1" applyAlignment="1" applyProtection="1">
      <alignment vertical="center" wrapText="1"/>
    </xf>
    <xf numFmtId="164" fontId="0" fillId="9" borderId="69" xfId="0" applyNumberFormat="1" applyFill="1" applyBorder="1" applyAlignment="1" applyProtection="1">
      <alignment horizontal="center" vertical="center" wrapText="1"/>
    </xf>
    <xf numFmtId="164" fontId="0" fillId="9" borderId="68" xfId="0" applyNumberFormat="1" applyFill="1" applyBorder="1" applyAlignment="1" applyProtection="1">
      <alignment vertical="center" wrapText="1"/>
    </xf>
    <xf numFmtId="0" fontId="0" fillId="5" borderId="68" xfId="0" applyFill="1" applyBorder="1" applyAlignment="1" applyProtection="1">
      <alignment horizontal="center" vertical="center"/>
    </xf>
    <xf numFmtId="0" fontId="0" fillId="5" borderId="37" xfId="0" applyFill="1" applyBorder="1" applyAlignment="1" applyProtection="1">
      <alignment horizontal="center" vertical="center" wrapText="1"/>
    </xf>
    <xf numFmtId="0" fontId="3" fillId="5" borderId="41" xfId="1" applyFont="1" applyFill="1" applyBorder="1" applyAlignment="1" applyProtection="1">
      <alignment horizontal="center" vertical="center" wrapText="1"/>
    </xf>
    <xf numFmtId="0" fontId="3" fillId="5" borderId="69" xfId="1" applyFont="1" applyFill="1" applyBorder="1" applyAlignment="1" applyProtection="1">
      <alignment horizontal="center" vertical="center" wrapText="1"/>
    </xf>
    <xf numFmtId="14" fontId="3" fillId="5" borderId="70" xfId="0" applyNumberFormat="1" applyFont="1" applyFill="1" applyBorder="1" applyAlignment="1" applyProtection="1">
      <alignment horizontal="left" vertical="center"/>
    </xf>
    <xf numFmtId="0" fontId="0" fillId="4" borderId="68" xfId="0" applyFill="1" applyBorder="1" applyAlignment="1" applyProtection="1">
      <alignment horizontal="left" vertical="center" wrapText="1"/>
    </xf>
    <xf numFmtId="0" fontId="0" fillId="4" borderId="37" xfId="0" applyFill="1" applyBorder="1" applyAlignment="1" applyProtection="1">
      <alignment horizontal="center" vertical="center" wrapText="1"/>
    </xf>
    <xf numFmtId="164" fontId="4" fillId="3" borderId="20" xfId="0" applyNumberFormat="1" applyFont="1" applyFill="1" applyBorder="1" applyAlignment="1">
      <alignment horizontal="center" vertical="center" wrapText="1"/>
    </xf>
    <xf numFmtId="0" fontId="4" fillId="3" borderId="20" xfId="0" applyFont="1" applyFill="1" applyBorder="1" applyAlignment="1">
      <alignment horizontal="left" vertical="center" wrapText="1"/>
    </xf>
    <xf numFmtId="164" fontId="4" fillId="3" borderId="66" xfId="0" applyNumberFormat="1" applyFont="1" applyFill="1" applyBorder="1" applyAlignment="1">
      <alignment horizontal="center" vertical="center" wrapText="1"/>
    </xf>
    <xf numFmtId="164" fontId="0" fillId="6" borderId="16" xfId="0" applyNumberFormat="1" applyFill="1" applyBorder="1" applyAlignment="1">
      <alignment horizontal="center" vertical="center" wrapText="1"/>
    </xf>
    <xf numFmtId="0" fontId="4" fillId="3" borderId="34" xfId="0" applyFont="1" applyFill="1" applyBorder="1" applyAlignment="1">
      <alignment horizontal="center" vertical="center" wrapText="1"/>
    </xf>
    <xf numFmtId="0" fontId="0" fillId="5" borderId="71" xfId="0" applyFill="1" applyBorder="1" applyAlignment="1">
      <alignment horizontal="center" vertical="center" wrapText="1"/>
    </xf>
    <xf numFmtId="0" fontId="0" fillId="5" borderId="44" xfId="0" applyFill="1" applyBorder="1" applyAlignment="1">
      <alignment horizontal="center" vertical="center" wrapText="1"/>
    </xf>
    <xf numFmtId="0" fontId="0" fillId="5" borderId="45"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4" xfId="0" applyFill="1" applyBorder="1" applyAlignment="1">
      <alignment horizontal="center" vertical="center" wrapText="1"/>
    </xf>
    <xf numFmtId="0" fontId="4" fillId="5" borderId="32" xfId="0" applyFont="1" applyFill="1" applyBorder="1" applyAlignment="1">
      <alignment horizontal="center" vertical="center" wrapText="1"/>
    </xf>
    <xf numFmtId="0" fontId="1" fillId="6" borderId="70" xfId="0" applyFont="1" applyFill="1" applyBorder="1" applyAlignment="1">
      <alignment horizontal="center" vertical="center" wrapText="1"/>
    </xf>
    <xf numFmtId="0" fontId="0" fillId="5" borderId="21" xfId="0" applyFill="1" applyBorder="1" applyAlignment="1">
      <alignment horizontal="left" vertical="center" wrapText="1"/>
    </xf>
    <xf numFmtId="0" fontId="1" fillId="6" borderId="23" xfId="0" applyFont="1" applyFill="1" applyBorder="1" applyAlignment="1">
      <alignment horizontal="center" vertical="center" wrapText="1"/>
    </xf>
    <xf numFmtId="0" fontId="0" fillId="5" borderId="4" xfId="0" applyFill="1" applyBorder="1" applyAlignment="1">
      <alignment horizontal="left" vertical="center" wrapText="1"/>
    </xf>
    <xf numFmtId="0" fontId="4" fillId="6" borderId="23" xfId="0" applyFont="1" applyFill="1" applyBorder="1" applyAlignment="1">
      <alignment horizontal="center" vertical="center" wrapText="1"/>
    </xf>
    <xf numFmtId="0" fontId="0" fillId="11" borderId="0" xfId="0" applyFill="1" applyBorder="1"/>
    <xf numFmtId="0" fontId="8" fillId="6" borderId="23" xfId="0" applyFont="1" applyFill="1" applyBorder="1" applyAlignment="1">
      <alignment horizontal="center" vertical="center" wrapText="1"/>
    </xf>
    <xf numFmtId="0" fontId="1" fillId="6" borderId="72" xfId="0" applyFont="1" applyFill="1" applyBorder="1" applyAlignment="1">
      <alignment horizontal="center" vertical="center" wrapText="1"/>
    </xf>
    <xf numFmtId="0" fontId="1" fillId="6" borderId="57" xfId="0" applyFont="1" applyFill="1" applyBorder="1" applyAlignment="1">
      <alignment horizontal="center" vertical="center" wrapText="1"/>
    </xf>
    <xf numFmtId="0" fontId="0" fillId="6" borderId="49" xfId="0" applyFill="1" applyBorder="1" applyAlignment="1">
      <alignment horizontal="left" vertical="center" wrapText="1"/>
    </xf>
    <xf numFmtId="0" fontId="0" fillId="11" borderId="48" xfId="0" applyFill="1" applyBorder="1" applyAlignment="1">
      <alignment horizontal="center" vertical="center" wrapText="1"/>
    </xf>
    <xf numFmtId="0" fontId="0" fillId="6" borderId="58" xfId="0" applyFill="1" applyBorder="1" applyAlignment="1">
      <alignment horizontal="center" vertical="center" wrapText="1"/>
    </xf>
    <xf numFmtId="0" fontId="0" fillId="6" borderId="58" xfId="0" applyFill="1" applyBorder="1" applyAlignment="1">
      <alignment horizontal="left" vertical="center" wrapText="1"/>
    </xf>
    <xf numFmtId="164" fontId="0" fillId="6" borderId="58" xfId="0" applyNumberFormat="1" applyFill="1" applyBorder="1" applyAlignment="1">
      <alignment horizontal="center" vertical="center" wrapText="1"/>
    </xf>
    <xf numFmtId="10" fontId="0" fillId="6" borderId="58" xfId="0" applyNumberFormat="1" applyFill="1" applyBorder="1" applyAlignment="1">
      <alignment horizontal="center" vertical="center" wrapText="1"/>
    </xf>
    <xf numFmtId="165" fontId="0" fillId="6" borderId="58" xfId="0" applyNumberFormat="1" applyFill="1" applyBorder="1" applyAlignment="1">
      <alignment horizontal="center" vertical="center" wrapText="1"/>
    </xf>
    <xf numFmtId="164" fontId="0" fillId="6" borderId="50" xfId="0" applyNumberFormat="1" applyFill="1" applyBorder="1" applyAlignment="1">
      <alignment horizontal="center" vertical="center" wrapText="1"/>
    </xf>
    <xf numFmtId="0" fontId="0" fillId="5" borderId="47" xfId="0" applyFill="1" applyBorder="1" applyAlignment="1">
      <alignment horizontal="center" vertical="center" wrapText="1"/>
    </xf>
    <xf numFmtId="0" fontId="0" fillId="5" borderId="58" xfId="0" applyFill="1" applyBorder="1" applyAlignment="1">
      <alignment horizontal="center" vertical="center" wrapText="1"/>
    </xf>
    <xf numFmtId="0" fontId="0" fillId="5" borderId="48" xfId="0" applyFill="1" applyBorder="1" applyAlignment="1">
      <alignment horizontal="center" vertical="center" wrapText="1"/>
    </xf>
    <xf numFmtId="0" fontId="0" fillId="5" borderId="49" xfId="0" applyFill="1" applyBorder="1" applyAlignment="1">
      <alignment horizontal="center" vertical="center" wrapText="1"/>
    </xf>
    <xf numFmtId="0" fontId="0" fillId="5" borderId="58" xfId="0" applyFill="1" applyBorder="1" applyAlignment="1">
      <alignment horizontal="center" vertical="center"/>
    </xf>
    <xf numFmtId="0" fontId="3" fillId="5" borderId="58" xfId="0" applyFont="1" applyFill="1" applyBorder="1" applyAlignment="1">
      <alignment horizontal="center" vertical="center" wrapText="1"/>
    </xf>
    <xf numFmtId="0" fontId="0" fillId="5" borderId="49" xfId="0" applyFill="1" applyBorder="1" applyAlignment="1">
      <alignment horizontal="center" vertical="center"/>
    </xf>
    <xf numFmtId="14" fontId="3" fillId="5" borderId="58" xfId="0" applyNumberFormat="1" applyFont="1" applyFill="1" applyBorder="1" applyAlignment="1">
      <alignment horizontal="center" vertical="center"/>
    </xf>
    <xf numFmtId="0" fontId="0" fillId="11" borderId="58" xfId="0" applyFill="1" applyBorder="1" applyAlignment="1">
      <alignment horizontal="center" vertical="center" wrapText="1"/>
    </xf>
    <xf numFmtId="0" fontId="0" fillId="11" borderId="11" xfId="0" applyFill="1" applyBorder="1"/>
    <xf numFmtId="0" fontId="0" fillId="5" borderId="48" xfId="0" applyFill="1" applyBorder="1" applyAlignment="1">
      <alignment horizontal="left" vertical="center" wrapText="1"/>
    </xf>
    <xf numFmtId="14" fontId="3" fillId="5" borderId="21" xfId="0" applyNumberFormat="1" applyFont="1" applyFill="1" applyBorder="1" applyAlignment="1" applyProtection="1">
      <alignment horizontal="center" vertical="center"/>
    </xf>
    <xf numFmtId="14" fontId="3" fillId="5" borderId="37" xfId="0" applyNumberFormat="1" applyFont="1" applyFill="1" applyBorder="1" applyAlignment="1" applyProtection="1">
      <alignment horizontal="center" vertical="center"/>
    </xf>
    <xf numFmtId="14" fontId="3" fillId="5" borderId="4" xfId="0" applyNumberFormat="1" applyFont="1" applyFill="1" applyBorder="1" applyAlignment="1" applyProtection="1">
      <alignment horizontal="center" vertical="center" wrapText="1"/>
    </xf>
    <xf numFmtId="14" fontId="3" fillId="5" borderId="48" xfId="0" applyNumberFormat="1" applyFont="1" applyFill="1" applyBorder="1" applyAlignment="1" applyProtection="1">
      <alignment horizontal="center" vertical="center" wrapText="1"/>
    </xf>
    <xf numFmtId="0" fontId="2" fillId="3" borderId="71" xfId="1" applyFill="1" applyBorder="1" applyAlignment="1" applyProtection="1">
      <alignment horizontal="center" vertical="center" wrapText="1"/>
      <protection locked="0"/>
    </xf>
    <xf numFmtId="0" fontId="2" fillId="9" borderId="71" xfId="1" applyFill="1" applyBorder="1" applyAlignment="1" applyProtection="1">
      <alignment horizontal="center" vertical="center" wrapText="1"/>
    </xf>
    <xf numFmtId="0" fontId="2" fillId="9" borderId="73" xfId="1" applyFill="1" applyBorder="1" applyAlignment="1" applyProtection="1">
      <alignment horizontal="center" vertical="center" wrapText="1"/>
    </xf>
    <xf numFmtId="0" fontId="2" fillId="9" borderId="74" xfId="1" applyFill="1" applyBorder="1" applyAlignment="1" applyProtection="1">
      <alignment horizontal="center" vertical="center" wrapText="1"/>
    </xf>
    <xf numFmtId="0" fontId="4" fillId="3" borderId="45" xfId="0" applyFont="1" applyFill="1" applyBorder="1" applyAlignment="1" applyProtection="1">
      <alignment horizontal="center" vertical="center" wrapText="1"/>
      <protection locked="0"/>
    </xf>
    <xf numFmtId="0" fontId="0" fillId="6" borderId="21" xfId="0" applyFill="1" applyBorder="1" applyAlignment="1" applyProtection="1">
      <alignment horizontal="left" vertical="center" wrapText="1"/>
    </xf>
    <xf numFmtId="0" fontId="0" fillId="6" borderId="4" xfId="0" applyFill="1" applyBorder="1" applyAlignment="1" applyProtection="1">
      <alignment horizontal="left" vertical="center" wrapText="1"/>
    </xf>
    <xf numFmtId="0" fontId="0" fillId="6" borderId="48" xfId="0" applyFill="1" applyBorder="1" applyAlignment="1" applyProtection="1">
      <alignment horizontal="left" vertical="center" wrapText="1"/>
    </xf>
    <xf numFmtId="0" fontId="2" fillId="5" borderId="1" xfId="1" applyFill="1" applyBorder="1" applyAlignment="1">
      <alignment horizontal="center" vertical="center" wrapText="1"/>
    </xf>
    <xf numFmtId="0" fontId="10" fillId="0" borderId="0" xfId="0" applyFont="1" applyAlignment="1">
      <alignment horizontal="left" wrapText="1"/>
    </xf>
    <xf numFmtId="0" fontId="4" fillId="3" borderId="6" xfId="0" applyFont="1" applyFill="1" applyBorder="1" applyAlignment="1">
      <alignment horizontal="center" vertical="center" wrapText="1"/>
    </xf>
    <xf numFmtId="0" fontId="4" fillId="3" borderId="7" xfId="0" applyFont="1" applyFill="1" applyBorder="1" applyAlignment="1">
      <alignment horizontal="center" vertical="center" wrapText="1"/>
    </xf>
    <xf numFmtId="0" fontId="4" fillId="3" borderId="8" xfId="0" applyFont="1" applyFill="1" applyBorder="1" applyAlignment="1">
      <alignment horizontal="center" vertical="center" wrapText="1"/>
    </xf>
    <xf numFmtId="0" fontId="10" fillId="0" borderId="0" xfId="0" applyFont="1" applyAlignment="1" applyProtection="1">
      <alignment horizontal="left" wrapText="1"/>
    </xf>
    <xf numFmtId="0" fontId="4" fillId="3" borderId="24" xfId="0" applyFont="1" applyFill="1" applyBorder="1" applyAlignment="1" applyProtection="1">
      <alignment horizontal="center" vertical="center" wrapText="1"/>
    </xf>
    <xf numFmtId="0" fontId="4" fillId="3" borderId="26" xfId="0" applyFont="1" applyFill="1" applyBorder="1" applyAlignment="1" applyProtection="1">
      <alignment horizontal="center" vertical="center" wrapText="1"/>
    </xf>
    <xf numFmtId="0" fontId="4" fillId="3" borderId="25" xfId="0" applyFont="1" applyFill="1" applyBorder="1" applyAlignment="1" applyProtection="1">
      <alignment horizontal="center" vertical="center" wrapText="1"/>
    </xf>
    <xf numFmtId="0" fontId="4" fillId="3" borderId="24" xfId="0" applyFont="1" applyFill="1" applyBorder="1" applyAlignment="1">
      <alignment horizontal="center" vertical="center"/>
    </xf>
    <xf numFmtId="0" fontId="4" fillId="3" borderId="26" xfId="0" applyFont="1" applyFill="1" applyBorder="1" applyAlignment="1">
      <alignment horizontal="center" vertical="center"/>
    </xf>
    <xf numFmtId="0" fontId="4" fillId="3" borderId="11" xfId="0" applyFont="1" applyFill="1" applyBorder="1" applyAlignment="1">
      <alignment horizontal="center" vertical="center" wrapText="1"/>
    </xf>
    <xf numFmtId="0" fontId="4" fillId="3" borderId="12" xfId="0" applyFont="1" applyFill="1" applyBorder="1" applyAlignment="1">
      <alignment horizontal="center" vertical="center" wrapText="1"/>
    </xf>
    <xf numFmtId="0" fontId="4" fillId="3" borderId="6" xfId="0" applyFont="1" applyFill="1" applyBorder="1" applyAlignment="1" applyProtection="1">
      <alignment horizontal="center" vertical="center" wrapText="1"/>
    </xf>
    <xf numFmtId="0" fontId="4" fillId="3" borderId="7" xfId="0" applyFont="1" applyFill="1" applyBorder="1" applyAlignment="1" applyProtection="1">
      <alignment horizontal="center" vertical="center" wrapText="1"/>
    </xf>
    <xf numFmtId="0" fontId="4" fillId="3" borderId="8" xfId="0" applyFont="1" applyFill="1" applyBorder="1" applyAlignment="1" applyProtection="1">
      <alignment horizontal="center" vertical="center" wrapText="1"/>
    </xf>
  </cellXfs>
  <cellStyles count="3">
    <cellStyle name="Hyperlink" xfId="1" builtinId="8"/>
    <cellStyle name="Normal" xfId="0" builtinId="0"/>
    <cellStyle name="Normal 2" xfId="2"/>
  </cellStyles>
  <dxfs count="1">
    <dxf>
      <font>
        <color rgb="FF9C0006"/>
      </font>
      <fill>
        <patternFill>
          <bgColor rgb="FFFFC7CE"/>
        </patternFill>
      </fill>
    </dxf>
  </dxfs>
  <tableStyles count="0" defaultTableStyle="TableStyleMedium2" defaultPivotStyle="PivotStyleLight16"/>
  <colors>
    <mruColors>
      <color rgb="FF006F51"/>
      <color rgb="FFFFFFFF"/>
      <color rgb="FFAFABAB"/>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571499</xdr:colOff>
      <xdr:row>1</xdr:row>
      <xdr:rowOff>42332</xdr:rowOff>
    </xdr:from>
    <xdr:to>
      <xdr:col>4</xdr:col>
      <xdr:colOff>239500</xdr:colOff>
      <xdr:row>5</xdr:row>
      <xdr:rowOff>72881</xdr:rowOff>
    </xdr:to>
    <xdr:pic>
      <xdr:nvPicPr>
        <xdr:cNvPr id="3" name="Picture 2"/>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291416" y="232832"/>
          <a:ext cx="3657917" cy="792549"/>
        </a:xfrm>
        <a:prstGeom prst="rect">
          <a:avLst/>
        </a:prstGeom>
        <a:solidFill>
          <a:srgbClr val="006F51"/>
        </a:solidFill>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867832</xdr:colOff>
      <xdr:row>0</xdr:row>
      <xdr:rowOff>190499</xdr:rowOff>
    </xdr:from>
    <xdr:to>
      <xdr:col>7</xdr:col>
      <xdr:colOff>407774</xdr:colOff>
      <xdr:row>5</xdr:row>
      <xdr:rowOff>30548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651499" y="190499"/>
          <a:ext cx="3667442" cy="792549"/>
        </a:xfrm>
        <a:prstGeom prst="rect">
          <a:avLst/>
        </a:prstGeom>
        <a:solidFill>
          <a:srgbClr val="006F51"/>
        </a:solidFill>
      </xdr:spPr>
    </xdr:pic>
    <xdr:clientData/>
  </xdr:twoCellAnchor>
  <xdr:oneCellAnchor>
    <xdr:from>
      <xdr:col>2</xdr:col>
      <xdr:colOff>6162</xdr:colOff>
      <xdr:row>1</xdr:row>
      <xdr:rowOff>52917</xdr:rowOff>
    </xdr:from>
    <xdr:ext cx="1627177" cy="718530"/>
    <xdr:sp macro="" textlink="">
      <xdr:nvSpPr>
        <xdr:cNvPr id="4" name="TextBox 3"/>
        <xdr:cNvSpPr txBox="1"/>
      </xdr:nvSpPr>
      <xdr:spPr>
        <a:xfrm>
          <a:off x="3413995" y="243417"/>
          <a:ext cx="1627177" cy="718530"/>
        </a:xfrm>
        <a:prstGeom prst="rect">
          <a:avLst/>
        </a:prstGeom>
        <a:solidFill>
          <a:schemeClr val="accent2">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ACTIVE</a:t>
          </a:r>
        </a:p>
        <a:p>
          <a:pPr algn="ctr"/>
          <a:r>
            <a:rPr lang="en-US" sz="2000" b="1">
              <a:solidFill>
                <a:srgbClr val="C00000"/>
              </a:solidFill>
            </a:rPr>
            <a:t>INGREDIENTS</a:t>
          </a:r>
        </a:p>
      </xdr:txBody>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5</xdr:col>
      <xdr:colOff>0</xdr:colOff>
      <xdr:row>0</xdr:row>
      <xdr:rowOff>190498</xdr:rowOff>
    </xdr:from>
    <xdr:to>
      <xdr:col>8</xdr:col>
      <xdr:colOff>963083</xdr:colOff>
      <xdr:row>5</xdr:row>
      <xdr:rowOff>30547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159500" y="190498"/>
          <a:ext cx="3651250" cy="792549"/>
        </a:xfrm>
        <a:prstGeom prst="rect">
          <a:avLst/>
        </a:prstGeom>
        <a:solidFill>
          <a:srgbClr val="006F51"/>
        </a:solidFill>
      </xdr:spPr>
    </xdr:pic>
    <xdr:clientData/>
  </xdr:twoCellAnchor>
  <xdr:oneCellAnchor>
    <xdr:from>
      <xdr:col>3</xdr:col>
      <xdr:colOff>251</xdr:colOff>
      <xdr:row>1</xdr:row>
      <xdr:rowOff>21167</xdr:rowOff>
    </xdr:from>
    <xdr:ext cx="1774846" cy="718530"/>
    <xdr:sp macro="" textlink="">
      <xdr:nvSpPr>
        <xdr:cNvPr id="5" name="TextBox 4"/>
        <xdr:cNvSpPr txBox="1"/>
      </xdr:nvSpPr>
      <xdr:spPr>
        <a:xfrm>
          <a:off x="4561668" y="211667"/>
          <a:ext cx="1774846" cy="718530"/>
        </a:xfrm>
        <a:prstGeom prst="rect">
          <a:avLst/>
        </a:prstGeom>
        <a:solidFill>
          <a:schemeClr val="accent6">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LABEL</a:t>
          </a:r>
        </a:p>
        <a:p>
          <a:pPr algn="ctr"/>
          <a:r>
            <a:rPr lang="en-US" sz="2000" b="1">
              <a:solidFill>
                <a:srgbClr val="C00000"/>
              </a:solidFill>
            </a:rPr>
            <a:t>INFORMATION</a:t>
          </a:r>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3</xdr:col>
      <xdr:colOff>793748</xdr:colOff>
      <xdr:row>0</xdr:row>
      <xdr:rowOff>126999</xdr:rowOff>
    </xdr:from>
    <xdr:to>
      <xdr:col>6</xdr:col>
      <xdr:colOff>34182</xdr:colOff>
      <xdr:row>4</xdr:row>
      <xdr:rowOff>157548</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355165" y="126999"/>
          <a:ext cx="3664267" cy="792549"/>
        </a:xfrm>
        <a:prstGeom prst="rect">
          <a:avLst/>
        </a:prstGeom>
        <a:solidFill>
          <a:srgbClr val="006F51"/>
        </a:solidFill>
      </xdr:spPr>
    </xdr:pic>
    <xdr:clientData/>
  </xdr:twoCellAnchor>
  <xdr:oneCellAnchor>
    <xdr:from>
      <xdr:col>1</xdr:col>
      <xdr:colOff>391833</xdr:colOff>
      <xdr:row>0</xdr:row>
      <xdr:rowOff>179917</xdr:rowOff>
    </xdr:from>
    <xdr:ext cx="1774846" cy="718530"/>
    <xdr:sp macro="" textlink="">
      <xdr:nvSpPr>
        <xdr:cNvPr id="4" name="TextBox 3"/>
        <xdr:cNvSpPr txBox="1"/>
      </xdr:nvSpPr>
      <xdr:spPr>
        <a:xfrm>
          <a:off x="3111750" y="179917"/>
          <a:ext cx="1774846" cy="718530"/>
        </a:xfrm>
        <a:prstGeom prst="rect">
          <a:avLst/>
        </a:prstGeom>
        <a:solidFill>
          <a:schemeClr val="accent1">
            <a:lumMod val="20000"/>
            <a:lumOff val="80000"/>
          </a:schemeClr>
        </a:solidFill>
        <a:ln w="28575">
          <a:solidFill>
            <a:srgbClr val="006F5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lang="en-US" sz="2000" b="1">
              <a:solidFill>
                <a:srgbClr val="C00000"/>
              </a:solidFill>
            </a:rPr>
            <a:t>PRODUCT</a:t>
          </a:r>
        </a:p>
        <a:p>
          <a:pPr algn="ctr"/>
          <a:r>
            <a:rPr lang="en-US" sz="2000" b="1">
              <a:solidFill>
                <a:srgbClr val="C00000"/>
              </a:solidFill>
            </a:rPr>
            <a:t>INFORMATION</a:t>
          </a:r>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0</xdr:col>
      <xdr:colOff>275166</xdr:colOff>
      <xdr:row>1</xdr:row>
      <xdr:rowOff>201083</xdr:rowOff>
    </xdr:from>
    <xdr:ext cx="10699596" cy="405432"/>
    <xdr:sp macro="" textlink="">
      <xdr:nvSpPr>
        <xdr:cNvPr id="2" name="TextBox 1"/>
        <xdr:cNvSpPr txBox="1"/>
      </xdr:nvSpPr>
      <xdr:spPr>
        <a:xfrm>
          <a:off x="275166" y="402166"/>
          <a:ext cx="10699596" cy="405432"/>
        </a:xfrm>
        <a:prstGeom prst="rect">
          <a:avLst/>
        </a:prstGeom>
        <a:solidFill>
          <a:srgbClr val="FFFFFF">
            <a:alpha val="49804"/>
          </a:srgbClr>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2000">
              <a:solidFill>
                <a:srgbClr val="C00000"/>
              </a:solidFill>
            </a:rPr>
            <a:t>THIS</a:t>
          </a:r>
          <a:r>
            <a:rPr lang="en-US" sz="2000" baseline="0">
              <a:solidFill>
                <a:srgbClr val="C00000"/>
              </a:solidFill>
            </a:rPr>
            <a:t> SHEET IS WHERE THE EDITING HAPPENS; DO NOT ATTEMPT TO EDIT ANY OF THE OTHER SHEETS</a:t>
          </a:r>
          <a:endParaRPr lang="en-US" sz="2000">
            <a:solidFill>
              <a:srgbClr val="C00000"/>
            </a:solidFill>
          </a:endParaRPr>
        </a:p>
      </xdr:txBody>
    </xdr:sp>
    <xdr:clientData/>
  </xdr:oneCellAnchor>
</xdr:wsDr>
</file>

<file path=xl/drawings/drawing6.xml><?xml version="1.0" encoding="utf-8"?>
<xdr:wsDr xmlns:xdr="http://schemas.openxmlformats.org/drawingml/2006/spreadsheetDrawing" xmlns:a="http://schemas.openxmlformats.org/drawingml/2006/main">
  <xdr:twoCellAnchor editAs="oneCell">
    <xdr:from>
      <xdr:col>6</xdr:col>
      <xdr:colOff>444500</xdr:colOff>
      <xdr:row>0</xdr:row>
      <xdr:rowOff>190498</xdr:rowOff>
    </xdr:from>
    <xdr:to>
      <xdr:col>11</xdr:col>
      <xdr:colOff>243416</xdr:colOff>
      <xdr:row>5</xdr:row>
      <xdr:rowOff>30547</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344833" y="190498"/>
          <a:ext cx="3651250" cy="792549"/>
        </a:xfrm>
        <a:prstGeom prst="rect">
          <a:avLst/>
        </a:prstGeom>
        <a:solidFill>
          <a:srgbClr val="006F51"/>
        </a:solidFill>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dmp274/Box%20Sync/Team%20Work/Sanitizers%20and%20Detergents/UMass%20Master%20sanitizer%20chart%202_201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anitizer Chart"/>
      <sheetName val="Cost Comparisons"/>
      <sheetName val="Peroxyacetic acid Comparisons"/>
      <sheetName val="Chlorine Comparisons"/>
      <sheetName val="Commodity Recommendations"/>
    </sheetNames>
    <sheetDataSet>
      <sheetData sheetId="0">
        <row r="1">
          <cell r="A1" t="str">
            <v>Type</v>
          </cell>
          <cell r="B1" t="str">
            <v>Brand Name</v>
          </cell>
          <cell r="C1" t="str">
            <v>Company</v>
          </cell>
          <cell r="D1" t="str">
            <v>Chemistry</v>
          </cell>
          <cell r="E1" t="str">
            <v>Cost per 100 gal tank</v>
          </cell>
          <cell r="F1" t="str">
            <v>Cost/gallon</v>
          </cell>
          <cell r="G1" t="str">
            <v>Recommended usage</v>
          </cell>
          <cell r="H1" t="str">
            <v>Minimum Contact Time</v>
          </cell>
          <cell r="I1" t="str">
            <v>Minimun Purchase Units</v>
          </cell>
          <cell r="J1" t="str">
            <v>Company Contact</v>
          </cell>
          <cell r="K1" t="str">
            <v>EPA Registration #</v>
          </cell>
          <cell r="L1" t="str">
            <v>Limitations</v>
          </cell>
          <cell r="M1" t="str">
            <v>Info on buying</v>
          </cell>
          <cell r="N1" t="str">
            <v>Disposal</v>
          </cell>
          <cell r="O1" t="str">
            <v>Organic?</v>
          </cell>
        </row>
      </sheetData>
      <sheetData sheetId="1"/>
      <sheetData sheetId="2"/>
      <sheetData sheetId="3"/>
      <sheetData sheetId="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hyperlink" Target="https://www3.epa.gov/pesticides/chem_search/ppls/005813-00100-20161215.pdf" TargetMode="External"/><Relationship Id="rId1" Type="http://schemas.openxmlformats.org/officeDocument/2006/relationships/hyperlink" Target="https://www3.epa.gov/pesticides/chem_search/ppls/009616-00009-20030106.pdf"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3.v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1"/>
  <sheetViews>
    <sheetView showGridLines="0" showRowColHeaders="0" tabSelected="1" zoomScale="110" zoomScaleNormal="110" workbookViewId="0">
      <pane xSplit="1" ySplit="8" topLeftCell="B9" activePane="bottomRight" state="frozen"/>
      <selection activeCell="D8" sqref="D8"/>
      <selection pane="topRight" activeCell="D8" sqref="D8"/>
      <selection pane="bottomLeft" activeCell="D8" sqref="D8"/>
      <selection pane="bottomRight" activeCell="A8" sqref="A8"/>
    </sheetView>
  </sheetViews>
  <sheetFormatPr defaultColWidth="9.109375" defaultRowHeight="14.4" x14ac:dyDescent="0.3"/>
  <cols>
    <col min="1" max="1" width="40.6640625" style="104" customWidth="1"/>
    <col min="2" max="2" width="34.44140625" style="105" customWidth="1"/>
    <col min="3" max="5" width="12.6640625" style="106" customWidth="1"/>
  </cols>
  <sheetData>
    <row r="1" spans="1:5" x14ac:dyDescent="0.3">
      <c r="A1" s="91" t="str">
        <f>"Last revised: "&amp;MONTH('Full Database'!$B$1)&amp;"/"&amp;DAY('Full Database'!$B$1)&amp;"/"&amp;YEAR('Full Database'!$B$1)</f>
        <v>Last revised: 1/6/2017</v>
      </c>
      <c r="B1"/>
      <c r="C1" s="18"/>
      <c r="D1" s="18"/>
      <c r="E1" s="18"/>
    </row>
    <row r="2" spans="1:5" x14ac:dyDescent="0.3">
      <c r="A2" s="339" t="s">
        <v>398</v>
      </c>
      <c r="B2"/>
      <c r="C2" s="18"/>
      <c r="D2" s="18"/>
      <c r="E2" s="18"/>
    </row>
    <row r="3" spans="1:5" x14ac:dyDescent="0.3">
      <c r="A3" s="339"/>
      <c r="B3"/>
      <c r="C3" s="18"/>
      <c r="D3" s="18"/>
      <c r="E3" s="18"/>
    </row>
    <row r="4" spans="1:5" x14ac:dyDescent="0.3">
      <c r="A4" s="339"/>
      <c r="B4"/>
      <c r="C4" s="18"/>
      <c r="D4" s="18"/>
      <c r="E4" s="18"/>
    </row>
    <row r="5" spans="1:5" x14ac:dyDescent="0.3">
      <c r="A5" s="339"/>
      <c r="B5"/>
      <c r="C5" s="18"/>
      <c r="D5" s="18"/>
      <c r="E5" s="18"/>
    </row>
    <row r="6" spans="1:5" x14ac:dyDescent="0.3">
      <c r="A6" s="339"/>
      <c r="B6"/>
      <c r="C6" s="18"/>
      <c r="D6" s="18"/>
      <c r="E6" s="18"/>
    </row>
    <row r="7" spans="1:5" ht="15" thickBot="1" x14ac:dyDescent="0.35">
      <c r="A7" s="4"/>
      <c r="B7"/>
      <c r="C7" s="18"/>
      <c r="D7"/>
      <c r="E7" s="18"/>
    </row>
    <row r="8" spans="1:5" ht="29.4" thickBot="1" x14ac:dyDescent="0.35">
      <c r="A8" s="92" t="str">
        <f>+'Full Database'!A3</f>
        <v>Trade Name</v>
      </c>
      <c r="B8" s="334" t="str">
        <f>+'Full Database'!B3</f>
        <v>Other Trade Names</v>
      </c>
      <c r="C8" s="330" t="s">
        <v>51</v>
      </c>
      <c r="D8" s="117" t="s">
        <v>52</v>
      </c>
      <c r="E8" s="97" t="s">
        <v>53</v>
      </c>
    </row>
    <row r="9" spans="1:5" x14ac:dyDescent="0.3">
      <c r="A9" s="93" t="str">
        <f>+'Full Database'!A4</f>
        <v>Accutab</v>
      </c>
      <c r="B9" s="335" t="str">
        <f>+'Full Database'!B4</f>
        <v>PPG Calcium Hypochlorite Tablets</v>
      </c>
      <c r="C9" s="331"/>
      <c r="D9" s="98"/>
      <c r="E9" s="99"/>
    </row>
    <row r="10" spans="1:5" x14ac:dyDescent="0.3">
      <c r="A10" s="94" t="str">
        <f>+'Full Database'!A5</f>
        <v>Adox 750</v>
      </c>
      <c r="B10" s="336" t="str">
        <f>+'Full Database'!B5</f>
        <v>Adox BCD-7.5</v>
      </c>
      <c r="C10" s="332"/>
      <c r="D10" s="100"/>
      <c r="E10" s="101"/>
    </row>
    <row r="11" spans="1:5" ht="43.2" x14ac:dyDescent="0.3">
      <c r="A11" s="94" t="str">
        <f>+'Full Database'!A6</f>
        <v>Adox 3125</v>
      </c>
      <c r="B11" s="336" t="str">
        <f>+'Full Database'!B6</f>
        <v>Adox 8125
Adox BCD-25
Aseptrol 8125</v>
      </c>
      <c r="C11" s="332"/>
      <c r="D11" s="100"/>
      <c r="E11" s="101"/>
    </row>
    <row r="12" spans="1:5" x14ac:dyDescent="0.3">
      <c r="A12" s="94" t="str">
        <f>+'Full Database'!A7</f>
        <v>Agchlor 310</v>
      </c>
      <c r="B12" s="336" t="str">
        <f>+'Full Database'!B7</f>
        <v>Agchlor 310F</v>
      </c>
      <c r="C12" s="332"/>
      <c r="D12" s="100"/>
      <c r="E12" s="101"/>
    </row>
    <row r="13" spans="1:5" ht="28.8" x14ac:dyDescent="0.3">
      <c r="A13" s="94" t="str">
        <f>+'Full Database'!A8</f>
        <v>Anthium Dioxcide</v>
      </c>
      <c r="B13" s="336" t="str">
        <f>+'Full Database'!B8</f>
        <v>Anthium Dioxcide 
stabilized chlorine dioxide</v>
      </c>
      <c r="C13" s="332"/>
      <c r="D13" s="100"/>
      <c r="E13" s="101"/>
    </row>
    <row r="14" spans="1:5" x14ac:dyDescent="0.3">
      <c r="A14" s="94" t="str">
        <f>+'Full Database'!A9</f>
        <v>Antimicrobial Fruit and Vegetable Treatment</v>
      </c>
      <c r="B14" s="336" t="str">
        <f>+'Full Database'!B9</f>
        <v>None</v>
      </c>
      <c r="C14" s="332"/>
      <c r="D14" s="100"/>
      <c r="E14" s="101"/>
    </row>
    <row r="15" spans="1:5" ht="28.8" x14ac:dyDescent="0.3">
      <c r="A15" s="94" t="str">
        <f>+'Full Database'!A10</f>
        <v>Bacticide</v>
      </c>
      <c r="B15" s="336" t="str">
        <f>+'Full Database'!B10</f>
        <v>Sodium Hypochlorite - 12.5
Hypure Sodium Hypochlorite 12.5</v>
      </c>
      <c r="C15" s="332"/>
      <c r="D15" s="100"/>
      <c r="E15" s="101"/>
    </row>
    <row r="16" spans="1:5" ht="28.8" x14ac:dyDescent="0.3">
      <c r="A16" s="94" t="str">
        <f>+'Full Database'!A11</f>
        <v>BioSide HS 15%</v>
      </c>
      <c r="B16" s="336" t="str">
        <f>+'Full Database'!B11</f>
        <v>Pentagreen 15%
Peragreen WW</v>
      </c>
      <c r="C16" s="332"/>
      <c r="D16" s="100"/>
      <c r="E16" s="101"/>
    </row>
    <row r="17" spans="1:5" x14ac:dyDescent="0.3">
      <c r="A17" s="94" t="str">
        <f>+'Full Database'!A12</f>
        <v>Bromicide 4000</v>
      </c>
      <c r="B17" s="336" t="str">
        <f>+'Full Database'!B12</f>
        <v>N/A</v>
      </c>
      <c r="C17" s="332"/>
      <c r="D17" s="100"/>
      <c r="E17" s="101"/>
    </row>
    <row r="18" spans="1:5" ht="28.8" x14ac:dyDescent="0.3">
      <c r="A18" s="94" t="str">
        <f>+'Full Database'!A13</f>
        <v>Bromide Plus</v>
      </c>
      <c r="B18" s="336" t="str">
        <f>+'Full Database'!B13</f>
        <v>AZURE® Deluxe Algae Controller
Crystal® Blue</v>
      </c>
      <c r="C18" s="332"/>
      <c r="D18" s="100"/>
      <c r="E18" s="101"/>
    </row>
    <row r="19" spans="1:5" x14ac:dyDescent="0.3">
      <c r="A19" s="94" t="str">
        <f>+'Full Database'!A14</f>
        <v>Busan 6040</v>
      </c>
      <c r="B19" s="336" t="str">
        <f>+'Full Database'!B14</f>
        <v>N/A</v>
      </c>
      <c r="C19" s="332"/>
      <c r="D19" s="100"/>
      <c r="E19" s="101"/>
    </row>
    <row r="20" spans="1:5" x14ac:dyDescent="0.3">
      <c r="A20" s="94" t="str">
        <f>+'Full Database'!A15</f>
        <v>Carnebon 200</v>
      </c>
      <c r="B20" s="336" t="str">
        <f>+'Full Database'!B15</f>
        <v xml:space="preserve">Anthium BCD-200  </v>
      </c>
      <c r="C20" s="332"/>
      <c r="D20" s="100"/>
      <c r="E20" s="101"/>
    </row>
    <row r="21" spans="1:5" x14ac:dyDescent="0.3">
      <c r="A21" s="94" t="str">
        <f>+'Full Database'!A16</f>
        <v>Di-Oxy Solv</v>
      </c>
      <c r="B21" s="336" t="str">
        <f>+'Full Database'!B16</f>
        <v>N/A</v>
      </c>
      <c r="C21" s="332"/>
      <c r="D21" s="100"/>
      <c r="E21" s="101"/>
    </row>
    <row r="22" spans="1:5" x14ac:dyDescent="0.3">
      <c r="A22" s="94" t="str">
        <f>+'Full Database'!A17</f>
        <v>Dixichlor Lite</v>
      </c>
      <c r="B22" s="336" t="str">
        <f>+'Full Database'!B17</f>
        <v>N/A</v>
      </c>
      <c r="C22" s="332"/>
      <c r="D22" s="100"/>
      <c r="E22" s="101"/>
    </row>
    <row r="23" spans="1:5" ht="57.6" x14ac:dyDescent="0.3">
      <c r="A23" s="94" t="str">
        <f>+'Full Database'!A18</f>
        <v>ECR Calcium Hypochlorite AST (Aquafit)</v>
      </c>
      <c r="B23" s="336" t="str">
        <f>+'Full Database'!B18</f>
        <v>Aquafit AS1
Aquafit AS3
ECR Aquachlor AS1
ECR Aquachlor AS3</v>
      </c>
      <c r="C23" s="332"/>
      <c r="D23" s="100"/>
      <c r="E23" s="101"/>
    </row>
    <row r="24" spans="1:5" ht="43.2" x14ac:dyDescent="0.3">
      <c r="A24" s="94" t="str">
        <f>+'Full Database'!A19</f>
        <v xml:space="preserve">ECR Calcium Hypochlorite granules </v>
      </c>
      <c r="B24" s="336" t="str">
        <f>+'Full Database'!B19</f>
        <v>Aquafit
ECR Aquachlor
DPG Agchlor</v>
      </c>
      <c r="C24" s="332"/>
      <c r="D24" s="100"/>
      <c r="E24" s="101"/>
    </row>
    <row r="25" spans="1:5" x14ac:dyDescent="0.3">
      <c r="A25" s="94" t="str">
        <f>+'Full Database'!A20</f>
        <v>ECR Calcium Hypochlorite T</v>
      </c>
      <c r="B25" s="336" t="str">
        <f>+'Full Database'!B20</f>
        <v>N/A</v>
      </c>
      <c r="C25" s="332"/>
      <c r="D25" s="100"/>
      <c r="E25" s="101"/>
    </row>
    <row r="26" spans="1:5" x14ac:dyDescent="0.3">
      <c r="A26" s="94" t="str">
        <f>+'Full Database'!A21</f>
        <v>Freshgard 72</v>
      </c>
      <c r="B26" s="336" t="str">
        <f>+'Full Database'!B21</f>
        <v>N/A</v>
      </c>
      <c r="C26" s="332"/>
      <c r="D26" s="100"/>
      <c r="E26" s="101"/>
    </row>
    <row r="27" spans="1:5" ht="43.2" x14ac:dyDescent="0.3">
      <c r="A27" s="94" t="str">
        <f>+'Full Database'!A22</f>
        <v xml:space="preserve">HTH Dry Chlorinator Tablets for Swimming Pools </v>
      </c>
      <c r="B27" s="336" t="str">
        <f>+'Full Database'!B22</f>
        <v>DryTec Calcium Hypochlorite Briquettes
CCH Calcium Hypochlorite Tablets
HTH Poolife Active Cleaning</v>
      </c>
      <c r="C27" s="332"/>
      <c r="D27" s="100"/>
      <c r="E27" s="101"/>
    </row>
    <row r="28" spans="1:5" x14ac:dyDescent="0.3">
      <c r="A28" s="94" t="str">
        <f>+'Full Database'!A23</f>
        <v>Hypo 150</v>
      </c>
      <c r="B28" s="336" t="str">
        <f>+'Full Database'!B23</f>
        <v>N/A</v>
      </c>
      <c r="C28" s="332"/>
      <c r="D28" s="100"/>
      <c r="E28" s="101"/>
    </row>
    <row r="29" spans="1:5" ht="57.6" x14ac:dyDescent="0.3">
      <c r="A29" s="94" t="str">
        <f>+'Full Database'!A24</f>
        <v>Induclor Calcium Hypochlorite Granules</v>
      </c>
      <c r="B29" s="336" t="str">
        <f>+'Full Database'!B24</f>
        <v>Incredipool Calcium Hypochlorite Granules
Americhlor Calcium Hypochlorite Granules</v>
      </c>
      <c r="C29" s="332"/>
      <c r="D29" s="100"/>
      <c r="E29" s="101"/>
    </row>
    <row r="30" spans="1:5" x14ac:dyDescent="0.3">
      <c r="A30" s="94" t="str">
        <f>+'Full Database'!A25</f>
        <v>Liquichlor 12.5% Solution</v>
      </c>
      <c r="B30" s="336" t="str">
        <f>+'Full Database'!B25</f>
        <v>Supershock</v>
      </c>
      <c r="C30" s="332"/>
      <c r="D30" s="100"/>
      <c r="E30" s="101"/>
    </row>
    <row r="31" spans="1:5" x14ac:dyDescent="0.3">
      <c r="A31" s="94" t="str">
        <f>+'Full Database'!A26</f>
        <v>Maguard 5626</v>
      </c>
      <c r="B31" s="336" t="str">
        <f>+'Full Database'!B26</f>
        <v>N/A</v>
      </c>
      <c r="C31" s="332"/>
      <c r="D31" s="100"/>
      <c r="E31" s="101"/>
    </row>
    <row r="32" spans="1:5" x14ac:dyDescent="0.3">
      <c r="A32" s="94" t="str">
        <f>+'Full Database'!A27</f>
        <v>Olin Chlorine</v>
      </c>
      <c r="B32" s="336" t="str">
        <f>+'Full Database'!B27</f>
        <v>N/A</v>
      </c>
      <c r="C32" s="332"/>
      <c r="D32" s="100"/>
      <c r="E32" s="101"/>
    </row>
    <row r="33" spans="1:5" ht="28.8" x14ac:dyDescent="0.3">
      <c r="A33" s="94" t="str">
        <f>+'Full Database'!A28</f>
        <v>Oxidate Broad Spectrum Bactericide/Fungicide</v>
      </c>
      <c r="B33" s="336" t="str">
        <f>+'Full Database'!B28</f>
        <v>N/A</v>
      </c>
      <c r="C33" s="332"/>
      <c r="D33" s="100"/>
      <c r="E33" s="101"/>
    </row>
    <row r="34" spans="1:5" ht="28.8" x14ac:dyDescent="0.3">
      <c r="A34" s="94" t="str">
        <f>+'Full Database'!A29</f>
        <v>Oxine</v>
      </c>
      <c r="B34" s="336" t="str">
        <f>+'Full Database'!B29</f>
        <v>Respicide GP Disinfecting Solution
Biovex</v>
      </c>
      <c r="C34" s="332"/>
      <c r="D34" s="100"/>
      <c r="E34" s="101"/>
    </row>
    <row r="35" spans="1:5" ht="57.6" x14ac:dyDescent="0.3">
      <c r="A35" s="94" t="str">
        <f>+'Full Database'!A30</f>
        <v>Oxonia Active</v>
      </c>
      <c r="B35" s="336" t="str">
        <f>+'Full Database'!B30</f>
        <v>Klenz Active
Deptil PA5
Perasan B
Peracid V</v>
      </c>
      <c r="C35" s="332"/>
      <c r="D35" s="100"/>
      <c r="E35" s="101"/>
    </row>
    <row r="36" spans="1:5" x14ac:dyDescent="0.3">
      <c r="A36" s="94" t="str">
        <f>+'Full Database'!A31</f>
        <v>Pac-chlor 12.5%</v>
      </c>
      <c r="B36" s="336" t="str">
        <f>+'Full Database'!B31</f>
        <v>N/A</v>
      </c>
      <c r="C36" s="332"/>
      <c r="D36" s="100"/>
      <c r="E36" s="101"/>
    </row>
    <row r="37" spans="1:5" x14ac:dyDescent="0.3">
      <c r="A37" s="94" t="str">
        <f>+'Full Database'!A32</f>
        <v>Peraclean 5</v>
      </c>
      <c r="B37" s="336" t="str">
        <f>+'Full Database'!B32</f>
        <v>N/A</v>
      </c>
      <c r="C37" s="332"/>
      <c r="D37" s="100"/>
      <c r="E37" s="101"/>
    </row>
    <row r="38" spans="1:5" x14ac:dyDescent="0.3">
      <c r="A38" s="94" t="str">
        <f>+'Full Database'!A33</f>
        <v xml:space="preserve"> Peraclean 15</v>
      </c>
      <c r="B38" s="336" t="str">
        <f>+'Full Database'!B33</f>
        <v>N/A</v>
      </c>
      <c r="C38" s="332"/>
      <c r="D38" s="100"/>
      <c r="E38" s="101"/>
    </row>
    <row r="39" spans="1:5" ht="57.6" x14ac:dyDescent="0.3">
      <c r="A39" s="94" t="str">
        <f>+'Full Database'!A34</f>
        <v>Perasan A</v>
      </c>
      <c r="B39" s="336" t="str">
        <f>+'Full Database'!B34</f>
        <v>Peragreen 5.6%
Bioside HS 5%
Doom
Oxysan</v>
      </c>
      <c r="C39" s="332"/>
      <c r="D39" s="100"/>
      <c r="E39" s="101"/>
    </row>
    <row r="40" spans="1:5" x14ac:dyDescent="0.3">
      <c r="A40" s="94" t="str">
        <f>+'Full Database'!A35</f>
        <v>Perasan C-5</v>
      </c>
      <c r="B40" s="336" t="str">
        <f>+'Full Database'!B35</f>
        <v>N/A</v>
      </c>
      <c r="C40" s="332"/>
      <c r="D40" s="100"/>
      <c r="E40" s="101"/>
    </row>
    <row r="41" spans="1:5" ht="28.8" x14ac:dyDescent="0.3">
      <c r="A41" s="94" t="str">
        <f>+'Full Database'!A36</f>
        <v>Perasan OG</v>
      </c>
      <c r="B41" s="336" t="str">
        <f>+'Full Database'!B36</f>
        <v>Peragreeen 22 ww
Peragreen 22</v>
      </c>
      <c r="C41" s="332"/>
      <c r="D41" s="100"/>
      <c r="E41" s="101"/>
    </row>
    <row r="42" spans="1:5" x14ac:dyDescent="0.3">
      <c r="A42" s="94" t="str">
        <f>+'Full Database'!A37</f>
        <v>PerOx Extreme</v>
      </c>
      <c r="B42" s="336" t="str">
        <f>+'Full Database'!B37</f>
        <v>Per-Ox F&amp;V</v>
      </c>
      <c r="C42" s="332"/>
      <c r="D42" s="100"/>
      <c r="E42" s="101"/>
    </row>
    <row r="43" spans="1:5" ht="43.2" x14ac:dyDescent="0.3">
      <c r="A43" s="94" t="str">
        <f>+'Full Database'!A38</f>
        <v>PPG 70 CAL Hypo Granules</v>
      </c>
      <c r="B43" s="336" t="str">
        <f>+'Full Database'!B38</f>
        <v>Zappit 73
Induclor 70
Incredipool 73</v>
      </c>
      <c r="C43" s="332"/>
      <c r="D43" s="100"/>
      <c r="E43" s="101"/>
    </row>
    <row r="44" spans="1:5" x14ac:dyDescent="0.3">
      <c r="A44" s="94" t="str">
        <f>+'Full Database'!A39</f>
        <v xml:space="preserve">Pro-san L </v>
      </c>
      <c r="B44" s="336" t="str">
        <f>+'Full Database'!B39</f>
        <v>N/A</v>
      </c>
      <c r="C44" s="332"/>
      <c r="D44" s="100"/>
      <c r="E44" s="101"/>
    </row>
    <row r="45" spans="1:5" ht="158.4" x14ac:dyDescent="0.3">
      <c r="A45" s="94" t="str">
        <f>+'Full Database'!A40</f>
        <v>Puma</v>
      </c>
      <c r="B45" s="336" t="str">
        <f>+'Full Database'!B40</f>
        <v>Concentrated Clorox Germicidal Bleach1
Clorox Germicidal Bleach2
Clorox Regular-Bleach1
Clorox Multi-Purpose Bleach1
Concentrated Clorox Multi-purpose Bleach1
Clorox Disinfecting Bleach1
Concentrated Clorox Disinfecting Bleach1
Concentrated Clorox Regular-Bleach</v>
      </c>
      <c r="C45" s="332"/>
      <c r="D45" s="100"/>
      <c r="E45" s="101"/>
    </row>
    <row r="46" spans="1:5" ht="100.8" x14ac:dyDescent="0.3">
      <c r="A46" s="94" t="str">
        <f>+'Full Database'!A41</f>
        <v>Pure Bright Germicidal Ultra Bleach</v>
      </c>
      <c r="B46" s="336" t="str">
        <f>+'Full Database'!B41</f>
        <v>Hi-Lex Ultra Bleach
Red Max Germicidal Bleach
Germicidal Bleach
Bleach Regular
Pure Power Regular Bleach
Top Job Bleach
Hi-Lex Bleach Regular Scent</v>
      </c>
      <c r="C46" s="332"/>
      <c r="D46" s="100"/>
      <c r="E46" s="101"/>
    </row>
    <row r="47" spans="1:5" ht="43.2" x14ac:dyDescent="0.3">
      <c r="A47" s="94" t="str">
        <f>+'Full Database'!A42</f>
        <v>Re-Ox</v>
      </c>
      <c r="B47" s="336" t="str">
        <f>+'Full Database'!B42</f>
        <v>Re-Ox Deposit Control Disinfectant
Clearitas 350
Clearitas 450</v>
      </c>
      <c r="C47" s="332"/>
      <c r="D47" s="100"/>
      <c r="E47" s="101"/>
    </row>
    <row r="48" spans="1:5" ht="72" x14ac:dyDescent="0.3">
      <c r="A48" s="94" t="str">
        <f>+'Full Database'!A43</f>
        <v>Sanidate 5.0</v>
      </c>
      <c r="B48" s="336" t="str">
        <f>+'Full Database'!B43</f>
        <v>Storox 5.0 Post Harvest Treatment
Greenclean Max Algaecide
Greenclean Liquid 5.0
Greenclean WTO
Sanidate WTO</v>
      </c>
      <c r="C48" s="332"/>
      <c r="D48" s="100"/>
      <c r="E48" s="101"/>
    </row>
    <row r="49" spans="1:5" x14ac:dyDescent="0.3">
      <c r="A49" s="94" t="str">
        <f>+'Full Database'!A44</f>
        <v>Sanidate 12.0</v>
      </c>
      <c r="B49" s="336" t="str">
        <f>+'Full Database'!B44</f>
        <v>N/A</v>
      </c>
      <c r="C49" s="332"/>
      <c r="D49" s="100"/>
      <c r="E49" s="101"/>
    </row>
    <row r="50" spans="1:5" x14ac:dyDescent="0.3">
      <c r="A50" s="94" t="str">
        <f>+'Full Database'!A45</f>
        <v>SaniDate 15.0</v>
      </c>
      <c r="B50" s="336" t="str">
        <f>+'Full Database'!B45</f>
        <v>N/A</v>
      </c>
      <c r="C50" s="332"/>
      <c r="D50" s="100"/>
      <c r="E50" s="101"/>
    </row>
    <row r="51" spans="1:5" ht="72" x14ac:dyDescent="0.3">
      <c r="A51" s="94" t="str">
        <f>+'Full Database'!A46</f>
        <v xml:space="preserve">Sanidate Ready to Use </v>
      </c>
      <c r="B51" s="336" t="str">
        <f>+'Full Database'!B46</f>
        <v>Zerotol Ready to Use
Oxidate Ready to Use
Sanidate Fruit and Vegetable Wash
Biosafe Fruit and Vegetable Wash
Biosafe Disease Control RTU</v>
      </c>
      <c r="C51" s="332"/>
      <c r="D51" s="100"/>
      <c r="E51" s="101"/>
    </row>
    <row r="52" spans="1:5" ht="43.2" x14ac:dyDescent="0.3">
      <c r="A52" s="94" t="str">
        <f>+'Full Database'!A47</f>
        <v>Selectrocide 2L500</v>
      </c>
      <c r="B52" s="336" t="str">
        <f>+'Full Database'!B47</f>
        <v>Selective Micro Clean-Alpha
Selectrocide Pouch 200 MG Abridged
Clo2bber 100 Abridged</v>
      </c>
      <c r="C52" s="332"/>
      <c r="D52" s="100"/>
      <c r="E52" s="101"/>
    </row>
    <row r="53" spans="1:5" ht="43.2" x14ac:dyDescent="0.3">
      <c r="A53" s="94" t="str">
        <f>+'Full Database'!A48</f>
        <v>Selectrocide 5G</v>
      </c>
      <c r="B53" s="336" t="str">
        <f>+'Full Database'!B48</f>
        <v>Selectrocide 12G
Selectrocide 1G
Selectrofresh 12G Food Processing</v>
      </c>
      <c r="C53" s="332"/>
      <c r="D53" s="100"/>
      <c r="E53" s="101"/>
    </row>
    <row r="54" spans="1:5" ht="43.2" x14ac:dyDescent="0.3">
      <c r="A54" s="94" t="str">
        <f>+'Full Database'!A49</f>
        <v>Sodium Hypochlorite 12.5%</v>
      </c>
      <c r="B54" s="336" t="str">
        <f>+'Full Database'!B49</f>
        <v>Sodium Hypochlorite 15%
Chlorine Sanitizer FP-33
Sani-I-King No. 451</v>
      </c>
      <c r="C54" s="332"/>
      <c r="D54" s="100"/>
      <c r="E54" s="101"/>
    </row>
    <row r="55" spans="1:5" ht="57.6" x14ac:dyDescent="0.3">
      <c r="A55" s="94" t="str">
        <f>+'Full Database'!A50</f>
        <v>Sodium Hypochlorite 12.5%</v>
      </c>
      <c r="B55" s="336" t="str">
        <f>+'Full Database'!B50</f>
        <v>Pool Chlor
Pro Chlor 12.5
Chlorsan
Chlorsan 125</v>
      </c>
      <c r="C55" s="332"/>
      <c r="D55" s="100"/>
      <c r="E55" s="101"/>
    </row>
    <row r="56" spans="1:5" x14ac:dyDescent="0.3">
      <c r="A56" s="94" t="str">
        <f>+'Full Database'!A51</f>
        <v>Sodium Hypochlorite Solution</v>
      </c>
      <c r="B56" s="336" t="str">
        <f>+'Full Database'!B51</f>
        <v xml:space="preserve">N/A </v>
      </c>
      <c r="C56" s="332"/>
      <c r="D56" s="100"/>
      <c r="E56" s="101"/>
    </row>
    <row r="57" spans="1:5" x14ac:dyDescent="0.3">
      <c r="A57" s="94" t="str">
        <f>+'Full Database'!A52</f>
        <v>Sodium Hypochlorite Solution 10%</v>
      </c>
      <c r="B57" s="336" t="str">
        <f>+'Full Database'!B52</f>
        <v>N/A</v>
      </c>
      <c r="C57" s="332"/>
      <c r="D57" s="100"/>
      <c r="E57" s="101"/>
    </row>
    <row r="58" spans="1:5" x14ac:dyDescent="0.3">
      <c r="A58" s="94" t="str">
        <f>+'Full Database'!A53</f>
        <v>Sno-Glo Bleach</v>
      </c>
      <c r="B58" s="336" t="str">
        <f>+'Full Database'!B53</f>
        <v>N/A</v>
      </c>
      <c r="C58" s="332"/>
      <c r="D58" s="100"/>
      <c r="E58" s="101"/>
    </row>
    <row r="59" spans="1:5" ht="86.4" x14ac:dyDescent="0.3">
      <c r="A59" s="94" t="str">
        <f>+'Full Database'!A54</f>
        <v>Ster-Bac</v>
      </c>
      <c r="B59" s="336" t="str">
        <f>+'Full Database'!B54</f>
        <v>Market Guard Quat Sanitizer
Tex Stat
Flex Pak Quat Sanitizer
Oasis Compac Quat Sanitizer
Oasis 144 Quat Sanitizer
Keyston Food Contact Surface Sanitizer</v>
      </c>
      <c r="C59" s="332"/>
      <c r="D59" s="100"/>
      <c r="E59" s="101"/>
    </row>
    <row r="60" spans="1:5" ht="72" x14ac:dyDescent="0.3">
      <c r="A60" s="94" t="str">
        <f>+'Full Database'!A55</f>
        <v>StorOx 2.0</v>
      </c>
      <c r="B60" s="336" t="str">
        <f>+'Full Database'!B55</f>
        <v xml:space="preserve">SaniDate Disinfectant
SD Disinfectant
StorOx Fruit and Vegetable Wash;
Zero Tolerance
Storox 2.0 Disinfectant </v>
      </c>
      <c r="C60" s="332"/>
      <c r="D60" s="100"/>
      <c r="E60" s="101"/>
    </row>
    <row r="61" spans="1:5" ht="43.2" x14ac:dyDescent="0.3">
      <c r="A61" s="94" t="str">
        <f>+'Full Database'!A56</f>
        <v>Surchlor</v>
      </c>
      <c r="B61" s="336" t="str">
        <f>+'Full Database'!B56</f>
        <v>Sur-shock
Elements Liquid Shock - 12.5% Sodium Hypochlorite</v>
      </c>
      <c r="C61" s="332"/>
      <c r="D61" s="100"/>
      <c r="E61" s="101"/>
    </row>
    <row r="62" spans="1:5" x14ac:dyDescent="0.3">
      <c r="A62" s="94" t="str">
        <f>+'Full Database'!A57</f>
        <v>Tsunami 100</v>
      </c>
      <c r="B62" s="336" t="str">
        <f>+'Full Database'!B57</f>
        <v>N/A</v>
      </c>
      <c r="C62" s="332"/>
      <c r="D62" s="100"/>
      <c r="E62" s="101"/>
    </row>
    <row r="63" spans="1:5" ht="72" x14ac:dyDescent="0.3">
      <c r="A63" s="94" t="str">
        <f>+'Full Database'!A58</f>
        <v>Ultra Clorox Brand Regular Bleach</v>
      </c>
      <c r="B63" s="336" t="str">
        <f>+'Full Database'!B58</f>
        <v>Clorox Regular-bleach
Clorox Germicidal Bleach
Clorox Ultra Germicidal Bleach
Ultra Clorox Bleach for Institutional Use
Ultra Clorox Institutional Bleach</v>
      </c>
      <c r="C63" s="332"/>
      <c r="D63" s="100"/>
      <c r="E63" s="101"/>
    </row>
    <row r="64" spans="1:5" x14ac:dyDescent="0.3">
      <c r="A64" s="94" t="str">
        <f>+'Full Database'!A59</f>
        <v>Vertex Concentrate</v>
      </c>
      <c r="B64" s="336" t="str">
        <f>+'Full Database'!B59</f>
        <v>N/A</v>
      </c>
      <c r="C64" s="332"/>
      <c r="D64" s="100"/>
      <c r="E64" s="101"/>
    </row>
    <row r="65" spans="1:5" x14ac:dyDescent="0.3">
      <c r="A65" s="94" t="str">
        <f>+'Full Database'!A60</f>
        <v>Vertex CSS-5</v>
      </c>
      <c r="B65" s="336" t="str">
        <f>+'Full Database'!B60</f>
        <v>N/A</v>
      </c>
      <c r="C65" s="332"/>
      <c r="D65" s="100"/>
      <c r="E65" s="101"/>
    </row>
    <row r="66" spans="1:5" x14ac:dyDescent="0.3">
      <c r="A66" s="94" t="str">
        <f>+'Full Database'!A61</f>
        <v xml:space="preserve">Vertex CSS-10 </v>
      </c>
      <c r="B66" s="336" t="str">
        <f>+'Full Database'!B61</f>
        <v>N/A</v>
      </c>
      <c r="C66" s="332"/>
      <c r="D66" s="100"/>
      <c r="E66" s="101"/>
    </row>
    <row r="67" spans="1:5" x14ac:dyDescent="0.3">
      <c r="A67" s="94" t="str">
        <f>+'Full Database'!A62</f>
        <v>Vertex CSS-12</v>
      </c>
      <c r="B67" s="336" t="str">
        <f>+'Full Database'!B62</f>
        <v>N/A</v>
      </c>
      <c r="C67" s="332"/>
      <c r="D67" s="100"/>
      <c r="E67" s="101"/>
    </row>
    <row r="68" spans="1:5" x14ac:dyDescent="0.3">
      <c r="A68" s="94" t="str">
        <f>+'Full Database'!A63</f>
        <v>Victory</v>
      </c>
      <c r="B68" s="336" t="str">
        <f>+'Full Database'!B63</f>
        <v>N/A</v>
      </c>
      <c r="C68" s="332"/>
      <c r="D68" s="100"/>
      <c r="E68" s="101"/>
    </row>
    <row r="69" spans="1:5" ht="28.8" x14ac:dyDescent="0.3">
      <c r="A69" s="94" t="str">
        <f>+'Full Database'!A64</f>
        <v>VigorOx SP-15</v>
      </c>
      <c r="B69" s="336" t="str">
        <f>+'Full Database'!B64</f>
        <v>Clarity
Vigorox 15 F&amp;V</v>
      </c>
      <c r="C69" s="332"/>
      <c r="D69" s="100"/>
      <c r="E69" s="101"/>
    </row>
    <row r="70" spans="1:5" ht="129.6" x14ac:dyDescent="0.3">
      <c r="A70" s="94" t="str">
        <f>+'Full Database'!A65</f>
        <v>XY-12 Liquid Sanitizer</v>
      </c>
      <c r="B70" s="336" t="str">
        <f>+'Full Database'!B65</f>
        <v xml:space="preserve">Oasis Compac Chlorine Sanitizer
Market Guard Chlorine Sanitizer
Pristine QP
Pristine QF
Pristine QB
Ful-Bac Liquid Sanitizer
Eco-san Liquid Sanitizer 
and others
</v>
      </c>
      <c r="C70" s="332"/>
      <c r="D70" s="100"/>
      <c r="E70" s="101"/>
    </row>
    <row r="71" spans="1:5" ht="15" thickBot="1" x14ac:dyDescent="0.35">
      <c r="A71" s="95" t="str">
        <f>+'Full Database'!A66</f>
        <v xml:space="preserve">Zep FS Formula 4665 </v>
      </c>
      <c r="B71" s="337" t="str">
        <f>+'Full Database'!B66</f>
        <v>N/A</v>
      </c>
      <c r="C71" s="333"/>
      <c r="D71" s="102"/>
      <c r="E71" s="103"/>
    </row>
  </sheetData>
  <sheetProtection algorithmName="SHA-512" hashValue="Qhq4knvSa95U6LkPUnd/BS6GDXi8/DnMUUZo0c5Wc5JJh076icH70/DQvWgwVClffks37W+OMwTDr8m/QdFLAQ==" saltValue="8Z27A/2WupqCM4+E5QlRbQ==" spinCount="100000" sheet="1" objects="1" scenarios="1" selectLockedCells="1" sort="0" autoFilter="0"/>
  <autoFilter ref="A8:B71"/>
  <mergeCells count="1">
    <mergeCell ref="A2:A6"/>
  </mergeCells>
  <hyperlinks>
    <hyperlink ref="C8" location="'Active ingredients'!C8" display="Active Ingredients"/>
    <hyperlink ref="D8" location="'Label info (alt)'!D8" display="Label Information"/>
    <hyperlink ref="E8" location="'Product info'!E8" display="Product Information"/>
  </hyperlink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25"/>
  <sheetViews>
    <sheetView showGridLines="0" showRowColHeaders="0" zoomScale="110" zoomScaleNormal="110" workbookViewId="0">
      <pane xSplit="1" ySplit="8" topLeftCell="B27"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104" customWidth="1"/>
    <col min="2" max="2" width="10.33203125" style="105" bestFit="1" customWidth="1"/>
    <col min="3" max="3" width="20.5546875" style="159" bestFit="1" customWidth="1"/>
    <col min="4" max="4" width="14.33203125" style="165" bestFit="1" customWidth="1"/>
    <col min="5" max="5" width="15.109375" style="159" bestFit="1" customWidth="1"/>
    <col min="6" max="6" width="14.33203125" style="165" bestFit="1" customWidth="1"/>
    <col min="7" max="7" width="18.33203125" style="161" bestFit="1" customWidth="1"/>
    <col min="8" max="8" width="14.33203125" style="165" bestFit="1" customWidth="1"/>
    <col min="9" max="9" width="15.88671875" style="159" bestFit="1" customWidth="1"/>
    <col min="10" max="10" width="14.33203125" style="165" bestFit="1" customWidth="1"/>
    <col min="11" max="11" width="12.33203125" style="106" customWidth="1"/>
    <col min="12" max="12" width="11.5546875" style="106" bestFit="1" customWidth="1"/>
    <col min="13" max="18" width="8.6640625" style="105" customWidth="1"/>
    <col min="19" max="19" width="20.33203125" style="105" customWidth="1"/>
    <col min="20" max="20" width="16" style="105" customWidth="1"/>
    <col min="21" max="22" width="10.6640625" style="105" customWidth="1"/>
    <col min="23" max="23" width="12.109375" style="105" customWidth="1"/>
    <col min="24" max="30" width="20.33203125" style="105" customWidth="1"/>
    <col min="31" max="16384" width="9.109375" style="105"/>
  </cols>
  <sheetData>
    <row r="1" spans="1:12" customFormat="1" x14ac:dyDescent="0.3">
      <c r="A1" s="91" t="str">
        <f>+'Front page'!A1:B1</f>
        <v>Last revised: 1/6/2017</v>
      </c>
      <c r="C1" s="158"/>
      <c r="D1" s="162"/>
      <c r="E1" s="158"/>
      <c r="F1" s="162"/>
      <c r="G1" s="160"/>
      <c r="H1" s="162"/>
      <c r="I1" s="158"/>
      <c r="J1" s="162"/>
      <c r="K1" s="18"/>
      <c r="L1" s="18"/>
    </row>
    <row r="2" spans="1:12" customFormat="1" x14ac:dyDescent="0.3">
      <c r="A2" s="339"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C2" s="159"/>
      <c r="D2" s="163"/>
      <c r="E2" s="18"/>
      <c r="F2" s="162"/>
      <c r="G2" s="160"/>
      <c r="H2" s="162"/>
      <c r="I2" s="158"/>
      <c r="J2" s="162"/>
      <c r="K2" s="18"/>
      <c r="L2" s="18"/>
    </row>
    <row r="3" spans="1:12" customFormat="1" x14ac:dyDescent="0.3">
      <c r="A3" s="339"/>
      <c r="C3" s="18"/>
      <c r="D3" s="163"/>
      <c r="E3" s="18"/>
      <c r="F3" s="162"/>
      <c r="G3" s="160"/>
      <c r="H3" s="162"/>
      <c r="I3" s="158"/>
      <c r="J3" s="162"/>
      <c r="K3" s="18"/>
      <c r="L3" s="18"/>
    </row>
    <row r="4" spans="1:12" customFormat="1" x14ac:dyDescent="0.3">
      <c r="A4" s="339"/>
      <c r="C4" s="18"/>
      <c r="D4" s="163"/>
      <c r="E4" s="18"/>
      <c r="F4" s="162"/>
      <c r="G4" s="160"/>
      <c r="H4" s="162"/>
      <c r="I4" s="158"/>
      <c r="J4" s="162"/>
      <c r="K4" s="18"/>
      <c r="L4" s="18"/>
    </row>
    <row r="5" spans="1:12" customFormat="1" x14ac:dyDescent="0.3">
      <c r="A5" s="339"/>
      <c r="C5" s="18"/>
      <c r="D5" s="163"/>
      <c r="E5" s="18"/>
      <c r="F5" s="162"/>
      <c r="G5" s="160"/>
      <c r="H5" s="162"/>
      <c r="I5" s="158"/>
      <c r="J5" s="162"/>
      <c r="K5" s="18"/>
      <c r="L5" s="18"/>
    </row>
    <row r="6" spans="1:12" customFormat="1" ht="15" thickBot="1" x14ac:dyDescent="0.35">
      <c r="A6" s="339"/>
      <c r="C6" s="18"/>
      <c r="D6" s="163"/>
      <c r="E6" s="18"/>
      <c r="F6" s="162"/>
      <c r="G6" s="160"/>
      <c r="H6" s="162"/>
      <c r="I6" s="158"/>
      <c r="J6" s="162"/>
      <c r="K6" s="18"/>
      <c r="L6" s="18"/>
    </row>
    <row r="7" spans="1:12" customFormat="1" ht="15" thickBot="1" x14ac:dyDescent="0.35">
      <c r="A7" s="4"/>
      <c r="C7" s="340" t="s">
        <v>27</v>
      </c>
      <c r="D7" s="341"/>
      <c r="E7" s="341"/>
      <c r="F7" s="341"/>
      <c r="G7" s="341"/>
      <c r="H7" s="341"/>
      <c r="I7" s="341"/>
      <c r="J7" s="342"/>
      <c r="L7" s="18"/>
    </row>
    <row r="8" spans="1:12" customFormat="1" ht="29.4" thickBot="1" x14ac:dyDescent="0.35">
      <c r="A8" s="216" t="str">
        <f>+'Full Database'!A3</f>
        <v>Trade Name</v>
      </c>
      <c r="B8" s="116" t="s">
        <v>54</v>
      </c>
      <c r="C8" s="33" t="str">
        <f>+'Full Database'!E3</f>
        <v>Oxidizers</v>
      </c>
      <c r="D8" s="88" t="str">
        <f>+'Full Database'!F3</f>
        <v>Strength (percent)</v>
      </c>
      <c r="E8" s="36" t="str">
        <f>+'Full Database'!G3</f>
        <v>Organic Acids</v>
      </c>
      <c r="F8" s="89" t="str">
        <f>+'Full Database'!H3</f>
        <v>Strength (percent)</v>
      </c>
      <c r="G8" s="90" t="str">
        <f>+'Full Database'!I3</f>
        <v>Quaternary Ammoniums</v>
      </c>
      <c r="H8" s="88" t="str">
        <f>+'Full Database'!J3</f>
        <v>Strength (percent)</v>
      </c>
      <c r="I8" s="36" t="str">
        <f>+'Full Database'!K3</f>
        <v>Enhancers</v>
      </c>
      <c r="J8" s="88" t="str">
        <f>+'Full Database'!L3</f>
        <v>Strength (percent)</v>
      </c>
      <c r="K8" s="116" t="s">
        <v>52</v>
      </c>
      <c r="L8" s="240" t="s">
        <v>53</v>
      </c>
    </row>
    <row r="9" spans="1:12" x14ac:dyDescent="0.3">
      <c r="A9" s="107" t="str">
        <f>'Full Database'!A4</f>
        <v>Accutab</v>
      </c>
      <c r="B9" s="108"/>
      <c r="C9" s="178" t="str">
        <f>'Full Database'!E4</f>
        <v>Calcium hypochlorite</v>
      </c>
      <c r="D9" s="179">
        <f>'Full Database'!F4</f>
        <v>0.68</v>
      </c>
      <c r="E9" s="180" t="str">
        <f>'Full Database'!G4</f>
        <v>None</v>
      </c>
      <c r="F9" s="181" t="str">
        <f>'Full Database'!H4</f>
        <v>NA</v>
      </c>
      <c r="G9" s="182" t="str">
        <f>'Full Database'!I4</f>
        <v>None</v>
      </c>
      <c r="H9" s="179" t="str">
        <f>'Full Database'!J4</f>
        <v>NA</v>
      </c>
      <c r="I9" s="180" t="str">
        <f>'Full Database'!K4</f>
        <v>None</v>
      </c>
      <c r="J9" s="179" t="str">
        <f>'Full Database'!L4</f>
        <v>NA</v>
      </c>
      <c r="K9" s="109"/>
      <c r="L9" s="99"/>
    </row>
    <row r="10" spans="1:12" ht="43.2" x14ac:dyDescent="0.3">
      <c r="A10" s="274" t="str">
        <f>'Full Database'!A5</f>
        <v>Adox 750</v>
      </c>
      <c r="B10" s="111"/>
      <c r="C10" s="275" t="str">
        <f>'Full Database'!E5</f>
        <v>Sodium chlorite  (precursor to chlorine dioxide)</v>
      </c>
      <c r="D10" s="276">
        <f>'Full Database'!F5</f>
        <v>7.4999999999999997E-2</v>
      </c>
      <c r="E10" s="277" t="str">
        <f>'Full Database'!G5</f>
        <v>None</v>
      </c>
      <c r="F10" s="278" t="str">
        <f>'Full Database'!H5</f>
        <v>NA</v>
      </c>
      <c r="G10" s="279" t="str">
        <f>'Full Database'!I5</f>
        <v>None</v>
      </c>
      <c r="H10" s="276" t="str">
        <f>'Full Database'!J5</f>
        <v>NA</v>
      </c>
      <c r="I10" s="277" t="str">
        <f>'Full Database'!K5</f>
        <v>None</v>
      </c>
      <c r="J10" s="276" t="str">
        <f>'Full Database'!L5</f>
        <v>NA</v>
      </c>
      <c r="K10" s="112"/>
      <c r="L10" s="101"/>
    </row>
    <row r="11" spans="1:12" ht="43.2" x14ac:dyDescent="0.3">
      <c r="A11" s="274" t="str">
        <f>'Full Database'!A6</f>
        <v>Adox 3125</v>
      </c>
      <c r="B11" s="111"/>
      <c r="C11" s="275" t="str">
        <f>'Full Database'!E6</f>
        <v>Sodium chlorite  (precursor to chlorine dioxide)</v>
      </c>
      <c r="D11" s="276">
        <f>'Full Database'!F6</f>
        <v>0.25</v>
      </c>
      <c r="E11" s="277" t="str">
        <f>'Full Database'!G6</f>
        <v>None</v>
      </c>
      <c r="F11" s="278" t="str">
        <f>'Full Database'!H6</f>
        <v>NA</v>
      </c>
      <c r="G11" s="279" t="str">
        <f>'Full Database'!I6</f>
        <v>None</v>
      </c>
      <c r="H11" s="276" t="str">
        <f>'Full Database'!J6</f>
        <v>NA</v>
      </c>
      <c r="I11" s="277" t="str">
        <f>'Full Database'!K6</f>
        <v>None</v>
      </c>
      <c r="J11" s="276" t="str">
        <f>'Full Database'!L6</f>
        <v>NA</v>
      </c>
      <c r="K11" s="112"/>
      <c r="L11" s="101"/>
    </row>
    <row r="12" spans="1:12" x14ac:dyDescent="0.3">
      <c r="A12" s="274" t="str">
        <f>'Full Database'!A7</f>
        <v>Agchlor 310</v>
      </c>
      <c r="B12" s="111"/>
      <c r="C12" s="275" t="str">
        <f>'Full Database'!E7</f>
        <v>Sodium hypochlorite</v>
      </c>
      <c r="D12" s="276">
        <f>'Full Database'!F7</f>
        <v>0.125</v>
      </c>
      <c r="E12" s="277" t="str">
        <f>'Full Database'!G7</f>
        <v>None</v>
      </c>
      <c r="F12" s="278" t="str">
        <f>'Full Database'!H7</f>
        <v>NA</v>
      </c>
      <c r="G12" s="279" t="str">
        <f>'Full Database'!I7</f>
        <v>None</v>
      </c>
      <c r="H12" s="276" t="str">
        <f>'Full Database'!J7</f>
        <v>NA</v>
      </c>
      <c r="I12" s="277" t="str">
        <f>'Full Database'!K7</f>
        <v>None</v>
      </c>
      <c r="J12" s="276" t="str">
        <f>'Full Database'!L7</f>
        <v>NA</v>
      </c>
      <c r="K12" s="112"/>
      <c r="L12" s="101"/>
    </row>
    <row r="13" spans="1:12" x14ac:dyDescent="0.3">
      <c r="A13" s="110" t="str">
        <f>'Full Database'!A8</f>
        <v>Anthium Dioxcide</v>
      </c>
      <c r="B13" s="111"/>
      <c r="C13" s="183" t="str">
        <f>'Full Database'!E8</f>
        <v>Chlorine dioxide</v>
      </c>
      <c r="D13" s="184">
        <f>'Full Database'!F8</f>
        <v>0.05</v>
      </c>
      <c r="E13" s="185" t="str">
        <f>'Full Database'!G8</f>
        <v>None</v>
      </c>
      <c r="F13" s="186" t="str">
        <f>'Full Database'!H8</f>
        <v>NA</v>
      </c>
      <c r="G13" s="187" t="str">
        <f>'Full Database'!I8</f>
        <v>None</v>
      </c>
      <c r="H13" s="184" t="str">
        <f>'Full Database'!J8</f>
        <v>NA</v>
      </c>
      <c r="I13" s="185" t="str">
        <f>'Full Database'!K8</f>
        <v>None</v>
      </c>
      <c r="J13" s="184" t="str">
        <f>'Full Database'!L8</f>
        <v>NA</v>
      </c>
      <c r="K13" s="112"/>
      <c r="L13" s="101"/>
    </row>
    <row r="14" spans="1:12" ht="43.2" x14ac:dyDescent="0.3">
      <c r="A14" s="110" t="str">
        <f>'Full Database'!A9</f>
        <v>Antimicrobial Fruit and Vegetable Treatment</v>
      </c>
      <c r="B14" s="111"/>
      <c r="C14" s="183" t="str">
        <f>'Full Database'!E9</f>
        <v>None</v>
      </c>
      <c r="D14" s="184" t="str">
        <f>'Full Database'!F9</f>
        <v>NA</v>
      </c>
      <c r="E14" s="185" t="str">
        <f>'Full Database'!G9</f>
        <v>Lactic acid</v>
      </c>
      <c r="F14" s="186">
        <f>'Full Database'!H9</f>
        <v>0.1729</v>
      </c>
      <c r="G14" s="187" t="str">
        <f>'Full Database'!I9</f>
        <v>Sodium dodecylbenzene-sulfonate</v>
      </c>
      <c r="H14" s="184">
        <f>'Full Database'!J9</f>
        <v>1.23E-2</v>
      </c>
      <c r="I14" s="185" t="str">
        <f>'Full Database'!K9</f>
        <v>None</v>
      </c>
      <c r="J14" s="184" t="str">
        <f>'Full Database'!L9</f>
        <v>NA</v>
      </c>
      <c r="K14" s="112"/>
      <c r="L14" s="101"/>
    </row>
    <row r="15" spans="1:12" x14ac:dyDescent="0.3">
      <c r="A15" s="110" t="str">
        <f>'Full Database'!A10</f>
        <v>Bacticide</v>
      </c>
      <c r="B15" s="111"/>
      <c r="C15" s="183" t="str">
        <f>'Full Database'!E10</f>
        <v>Sodium hypochlorite</v>
      </c>
      <c r="D15" s="184">
        <f>'Full Database'!F10</f>
        <v>0.125</v>
      </c>
      <c r="E15" s="185" t="str">
        <f>'Full Database'!G10</f>
        <v>None</v>
      </c>
      <c r="F15" s="186" t="str">
        <f>'Full Database'!H10</f>
        <v>NA</v>
      </c>
      <c r="G15" s="187" t="str">
        <f>'Full Database'!I10</f>
        <v>None</v>
      </c>
      <c r="H15" s="184" t="str">
        <f>'Full Database'!J10</f>
        <v>NA</v>
      </c>
      <c r="I15" s="185" t="str">
        <f>'Full Database'!K10</f>
        <v>None</v>
      </c>
      <c r="J15" s="184" t="str">
        <f>'Full Database'!L10</f>
        <v>NA</v>
      </c>
      <c r="K15" s="112"/>
      <c r="L15" s="101"/>
    </row>
    <row r="16" spans="1:12" ht="28.8" x14ac:dyDescent="0.3">
      <c r="A16" s="110" t="str">
        <f>'Full Database'!A11</f>
        <v>BioSide HS 15%</v>
      </c>
      <c r="B16" s="111"/>
      <c r="C16" s="183" t="str">
        <f>'Full Database'!E11</f>
        <v>PAA with 
Hydrogen peroxide</v>
      </c>
      <c r="D16" s="184" t="str">
        <f>'Full Database'!F11</f>
        <v>15.0%
22%</v>
      </c>
      <c r="E16" s="185" t="str">
        <f>'Full Database'!G11</f>
        <v>None</v>
      </c>
      <c r="F16" s="186" t="str">
        <f>'Full Database'!H11</f>
        <v>NA</v>
      </c>
      <c r="G16" s="187" t="str">
        <f>'Full Database'!I11</f>
        <v>None</v>
      </c>
      <c r="H16" s="184" t="str">
        <f>'Full Database'!J11</f>
        <v>NA</v>
      </c>
      <c r="I16" s="185" t="str">
        <f>'Full Database'!K11</f>
        <v>None</v>
      </c>
      <c r="J16" s="184" t="str">
        <f>'Full Database'!L11</f>
        <v>NA</v>
      </c>
      <c r="K16" s="112"/>
      <c r="L16" s="101"/>
    </row>
    <row r="17" spans="1:12" x14ac:dyDescent="0.3">
      <c r="A17" s="110" t="str">
        <f>'Full Database'!A12</f>
        <v>Bromicide 4000</v>
      </c>
      <c r="B17" s="111"/>
      <c r="C17" s="183" t="str">
        <f>'Full Database'!E12</f>
        <v>None</v>
      </c>
      <c r="D17" s="184" t="str">
        <f>'Full Database'!F12</f>
        <v>NA</v>
      </c>
      <c r="E17" s="185" t="str">
        <f>'Full Database'!G12</f>
        <v>None</v>
      </c>
      <c r="F17" s="186" t="str">
        <f>'Full Database'!H12</f>
        <v>NA</v>
      </c>
      <c r="G17" s="187" t="str">
        <f>'Full Database'!I12</f>
        <v>None</v>
      </c>
      <c r="H17" s="184" t="str">
        <f>'Full Database'!J12</f>
        <v>NA</v>
      </c>
      <c r="I17" s="185" t="str">
        <f>'Full Database'!K12</f>
        <v>Sodium Bromide</v>
      </c>
      <c r="J17" s="184">
        <f>'Full Database'!L12</f>
        <v>0.4</v>
      </c>
      <c r="K17" s="112"/>
      <c r="L17" s="101"/>
    </row>
    <row r="18" spans="1:12" x14ac:dyDescent="0.3">
      <c r="A18" s="110" t="str">
        <f>'Full Database'!A13</f>
        <v>Bromide Plus</v>
      </c>
      <c r="B18" s="111"/>
      <c r="C18" s="183" t="str">
        <f>'Full Database'!E13</f>
        <v>None</v>
      </c>
      <c r="D18" s="184" t="str">
        <f>'Full Database'!F13</f>
        <v>NA</v>
      </c>
      <c r="E18" s="185" t="str">
        <f>'Full Database'!G13</f>
        <v>None</v>
      </c>
      <c r="F18" s="186" t="str">
        <f>'Full Database'!H13</f>
        <v>NA</v>
      </c>
      <c r="G18" s="187" t="str">
        <f>'Full Database'!I13</f>
        <v>None</v>
      </c>
      <c r="H18" s="184" t="str">
        <f>'Full Database'!J13</f>
        <v>NA</v>
      </c>
      <c r="I18" s="185" t="str">
        <f>'Full Database'!K13</f>
        <v>Sodium Bromide</v>
      </c>
      <c r="J18" s="184">
        <f>'Full Database'!L13</f>
        <v>0.4</v>
      </c>
      <c r="K18" s="112"/>
      <c r="L18" s="101"/>
    </row>
    <row r="19" spans="1:12" x14ac:dyDescent="0.3">
      <c r="A19" s="110" t="str">
        <f>'Full Database'!A14</f>
        <v>Busan 6040</v>
      </c>
      <c r="B19" s="111"/>
      <c r="C19" s="183" t="str">
        <f>'Full Database'!E14</f>
        <v>None</v>
      </c>
      <c r="D19" s="184" t="str">
        <f>'Full Database'!F14</f>
        <v>NA</v>
      </c>
      <c r="E19" s="185" t="str">
        <f>'Full Database'!G14</f>
        <v>None</v>
      </c>
      <c r="F19" s="186" t="str">
        <f>'Full Database'!H14</f>
        <v>NA</v>
      </c>
      <c r="G19" s="187" t="str">
        <f>'Full Database'!I14</f>
        <v>None</v>
      </c>
      <c r="H19" s="184" t="str">
        <f>'Full Database'!J14</f>
        <v>NA</v>
      </c>
      <c r="I19" s="185" t="str">
        <f>'Full Database'!K14</f>
        <v>Sodium Bromide</v>
      </c>
      <c r="J19" s="184">
        <f>'Full Database'!L14</f>
        <v>0.4</v>
      </c>
      <c r="K19" s="112"/>
      <c r="L19" s="101"/>
    </row>
    <row r="20" spans="1:12" x14ac:dyDescent="0.3">
      <c r="A20" s="110" t="str">
        <f>'Full Database'!A15</f>
        <v>Carnebon 200</v>
      </c>
      <c r="B20" s="111"/>
      <c r="C20" s="183" t="str">
        <f>'Full Database'!E15</f>
        <v>Chlorine dioxide</v>
      </c>
      <c r="D20" s="184">
        <f>'Full Database'!F15</f>
        <v>0.02</v>
      </c>
      <c r="E20" s="185" t="str">
        <f>'Full Database'!G15</f>
        <v>None</v>
      </c>
      <c r="F20" s="186" t="str">
        <f>'Full Database'!H15</f>
        <v>NA</v>
      </c>
      <c r="G20" s="187" t="str">
        <f>'Full Database'!I15</f>
        <v>None</v>
      </c>
      <c r="H20" s="184" t="str">
        <f>'Full Database'!J15</f>
        <v>NA</v>
      </c>
      <c r="I20" s="185" t="str">
        <f>'Full Database'!K15</f>
        <v>None</v>
      </c>
      <c r="J20" s="184" t="str">
        <f>'Full Database'!L15</f>
        <v>NA</v>
      </c>
      <c r="K20" s="112"/>
      <c r="L20" s="101"/>
    </row>
    <row r="21" spans="1:12" x14ac:dyDescent="0.3">
      <c r="A21" s="110" t="str">
        <f>'Full Database'!A16</f>
        <v>Di-Oxy Solv</v>
      </c>
      <c r="B21" s="111"/>
      <c r="C21" s="183" t="str">
        <f>'Full Database'!E16</f>
        <v>Hydrogen peroxide</v>
      </c>
      <c r="D21" s="184">
        <f>'Full Database'!F16</f>
        <v>0.27</v>
      </c>
      <c r="E21" s="185" t="str">
        <f>'Full Database'!G16</f>
        <v>None</v>
      </c>
      <c r="F21" s="186" t="str">
        <f>'Full Database'!H16</f>
        <v>NA</v>
      </c>
      <c r="G21" s="187" t="str">
        <f>'Full Database'!I16</f>
        <v>None</v>
      </c>
      <c r="H21" s="184" t="str">
        <f>'Full Database'!J16</f>
        <v>NA</v>
      </c>
      <c r="I21" s="185" t="str">
        <f>'Full Database'!K16</f>
        <v>None</v>
      </c>
      <c r="J21" s="184" t="str">
        <f>'Full Database'!L16</f>
        <v>NA</v>
      </c>
      <c r="K21" s="112"/>
      <c r="L21" s="101"/>
    </row>
    <row r="22" spans="1:12" x14ac:dyDescent="0.3">
      <c r="A22" s="110" t="str">
        <f>'Full Database'!A17</f>
        <v>Dixichlor Lite</v>
      </c>
      <c r="B22" s="111"/>
      <c r="C22" s="183" t="str">
        <f>'Full Database'!E17</f>
        <v>Sodium hypochlorite</v>
      </c>
      <c r="D22" s="184">
        <f>'Full Database'!F17</f>
        <v>5.2499999999999998E-2</v>
      </c>
      <c r="E22" s="185" t="str">
        <f>'Full Database'!G17</f>
        <v>None</v>
      </c>
      <c r="F22" s="186" t="str">
        <f>'Full Database'!H17</f>
        <v>NA</v>
      </c>
      <c r="G22" s="187" t="str">
        <f>'Full Database'!I17</f>
        <v>None</v>
      </c>
      <c r="H22" s="184" t="str">
        <f>'Full Database'!J17</f>
        <v>NA</v>
      </c>
      <c r="I22" s="185" t="str">
        <f>'Full Database'!K17</f>
        <v>None</v>
      </c>
      <c r="J22" s="184" t="str">
        <f>'Full Database'!L17</f>
        <v>NA</v>
      </c>
      <c r="K22" s="112"/>
      <c r="L22" s="101"/>
    </row>
    <row r="23" spans="1:12" x14ac:dyDescent="0.3">
      <c r="A23" s="110" t="str">
        <f>'Full Database'!A18</f>
        <v>ECR Calcium Hypochlorite AST (Aquafit)</v>
      </c>
      <c r="B23" s="111"/>
      <c r="C23" s="183" t="str">
        <f>'Full Database'!E18</f>
        <v>Calcium hypochlorite</v>
      </c>
      <c r="D23" s="184">
        <f>'Full Database'!F18</f>
        <v>0.68</v>
      </c>
      <c r="E23" s="185" t="str">
        <f>'Full Database'!G18</f>
        <v>None</v>
      </c>
      <c r="F23" s="186" t="str">
        <f>'Full Database'!H18</f>
        <v>NA</v>
      </c>
      <c r="G23" s="187" t="str">
        <f>'Full Database'!I18</f>
        <v>None</v>
      </c>
      <c r="H23" s="184" t="str">
        <f>'Full Database'!J18</f>
        <v>NA</v>
      </c>
      <c r="I23" s="185" t="str">
        <f>'Full Database'!K18</f>
        <v>None</v>
      </c>
      <c r="J23" s="184" t="str">
        <f>'Full Database'!L18</f>
        <v>NA</v>
      </c>
      <c r="K23" s="112"/>
      <c r="L23" s="101"/>
    </row>
    <row r="24" spans="1:12" x14ac:dyDescent="0.3">
      <c r="A24" s="110" t="str">
        <f>'Full Database'!A19</f>
        <v xml:space="preserve">ECR Calcium Hypochlorite granules </v>
      </c>
      <c r="B24" s="111"/>
      <c r="C24" s="183" t="str">
        <f>'Full Database'!E19</f>
        <v>Calcium hypochlorite</v>
      </c>
      <c r="D24" s="184">
        <f>'Full Database'!F19</f>
        <v>0.68</v>
      </c>
      <c r="E24" s="185" t="str">
        <f>'Full Database'!G19</f>
        <v>None</v>
      </c>
      <c r="F24" s="186" t="str">
        <f>'Full Database'!H19</f>
        <v>NA</v>
      </c>
      <c r="G24" s="187" t="str">
        <f>'Full Database'!I19</f>
        <v>None</v>
      </c>
      <c r="H24" s="184" t="str">
        <f>'Full Database'!J19</f>
        <v>NA</v>
      </c>
      <c r="I24" s="185" t="str">
        <f>'Full Database'!K19</f>
        <v>None</v>
      </c>
      <c r="J24" s="184" t="str">
        <f>'Full Database'!L19</f>
        <v>NA</v>
      </c>
      <c r="K24" s="112"/>
      <c r="L24" s="101"/>
    </row>
    <row r="25" spans="1:12" x14ac:dyDescent="0.3">
      <c r="A25" s="110" t="str">
        <f>'Full Database'!A20</f>
        <v>ECR Calcium Hypochlorite T</v>
      </c>
      <c r="B25" s="111"/>
      <c r="C25" s="183" t="str">
        <f>'Full Database'!E20</f>
        <v>Calcium hypochlorite</v>
      </c>
      <c r="D25" s="184">
        <f>'Full Database'!F20</f>
        <v>0.68</v>
      </c>
      <c r="E25" s="185" t="str">
        <f>'Full Database'!G20</f>
        <v>None</v>
      </c>
      <c r="F25" s="186" t="str">
        <f>'Full Database'!H20</f>
        <v>NA</v>
      </c>
      <c r="G25" s="187" t="str">
        <f>'Full Database'!I20</f>
        <v>None</v>
      </c>
      <c r="H25" s="184" t="str">
        <f>'Full Database'!J20</f>
        <v>NA</v>
      </c>
      <c r="I25" s="185" t="str">
        <f>'Full Database'!K20</f>
        <v>None</v>
      </c>
      <c r="J25" s="184" t="str">
        <f>'Full Database'!L20</f>
        <v>NA</v>
      </c>
      <c r="K25" s="112"/>
      <c r="L25" s="101"/>
    </row>
    <row r="26" spans="1:12" x14ac:dyDescent="0.3">
      <c r="A26" s="110" t="str">
        <f>'Full Database'!A21</f>
        <v>Freshgard 72</v>
      </c>
      <c r="B26" s="111"/>
      <c r="C26" s="183" t="str">
        <f>'Full Database'!E21</f>
        <v>Sodium hypochlorite</v>
      </c>
      <c r="D26" s="184">
        <f>'Full Database'!F21</f>
        <v>0.125</v>
      </c>
      <c r="E26" s="185" t="str">
        <f>'Full Database'!G21</f>
        <v>None</v>
      </c>
      <c r="F26" s="186" t="str">
        <f>'Full Database'!H21</f>
        <v>NA</v>
      </c>
      <c r="G26" s="187" t="str">
        <f>'Full Database'!I21</f>
        <v>None</v>
      </c>
      <c r="H26" s="184" t="str">
        <f>'Full Database'!J21</f>
        <v>NA</v>
      </c>
      <c r="I26" s="185" t="str">
        <f>'Full Database'!K21</f>
        <v>None</v>
      </c>
      <c r="J26" s="184" t="str">
        <f>'Full Database'!L21</f>
        <v>NA</v>
      </c>
      <c r="K26" s="112"/>
      <c r="L26" s="101"/>
    </row>
    <row r="27" spans="1:12" ht="28.8" x14ac:dyDescent="0.3">
      <c r="A27" s="110" t="str">
        <f>'Full Database'!A22</f>
        <v xml:space="preserve">HTH Dry Chlorinator Tablets for Swimming Pools </v>
      </c>
      <c r="B27" s="111"/>
      <c r="C27" s="183" t="str">
        <f>'Full Database'!E22</f>
        <v>Calcium hypochlorite</v>
      </c>
      <c r="D27" s="184">
        <f>'Full Database'!F22</f>
        <v>0.68</v>
      </c>
      <c r="E27" s="185" t="str">
        <f>'Full Database'!G22</f>
        <v>None</v>
      </c>
      <c r="F27" s="186" t="str">
        <f>'Full Database'!H22</f>
        <v>NA</v>
      </c>
      <c r="G27" s="187" t="str">
        <f>'Full Database'!I22</f>
        <v>None</v>
      </c>
      <c r="H27" s="184" t="str">
        <f>'Full Database'!J22</f>
        <v>NA</v>
      </c>
      <c r="I27" s="185" t="str">
        <f>'Full Database'!K22</f>
        <v>None</v>
      </c>
      <c r="J27" s="184" t="str">
        <f>'Full Database'!L22</f>
        <v>NA</v>
      </c>
      <c r="K27" s="112"/>
      <c r="L27" s="101"/>
    </row>
    <row r="28" spans="1:12" x14ac:dyDescent="0.3">
      <c r="A28" s="110" t="str">
        <f>'Full Database'!A23</f>
        <v>Hypo 150</v>
      </c>
      <c r="B28" s="111"/>
      <c r="C28" s="183" t="str">
        <f>'Full Database'!E23</f>
        <v>Sodium hypochlorite</v>
      </c>
      <c r="D28" s="184">
        <f>'Full Database'!F23</f>
        <v>0.125</v>
      </c>
      <c r="E28" s="185" t="str">
        <f>'Full Database'!G23</f>
        <v>None</v>
      </c>
      <c r="F28" s="186" t="str">
        <f>'Full Database'!H23</f>
        <v>NA</v>
      </c>
      <c r="G28" s="187" t="str">
        <f>'Full Database'!I23</f>
        <v>None</v>
      </c>
      <c r="H28" s="184" t="str">
        <f>'Full Database'!J23</f>
        <v>NA</v>
      </c>
      <c r="I28" s="185" t="str">
        <f>'Full Database'!K23</f>
        <v>None</v>
      </c>
      <c r="J28" s="184" t="str">
        <f>'Full Database'!L23</f>
        <v>NA</v>
      </c>
      <c r="K28" s="112"/>
      <c r="L28" s="101"/>
    </row>
    <row r="29" spans="1:12" x14ac:dyDescent="0.3">
      <c r="A29" s="110" t="str">
        <f>'Full Database'!A24</f>
        <v>Induclor Calcium Hypochlorite Granules</v>
      </c>
      <c r="B29" s="111"/>
      <c r="C29" s="183" t="str">
        <f>'Full Database'!E24</f>
        <v>Calcium hypochlorite</v>
      </c>
      <c r="D29" s="184">
        <f>'Full Database'!F24</f>
        <v>0.68</v>
      </c>
      <c r="E29" s="185" t="str">
        <f>'Full Database'!G24</f>
        <v>None</v>
      </c>
      <c r="F29" s="186" t="str">
        <f>'Full Database'!H24</f>
        <v>NA</v>
      </c>
      <c r="G29" s="187" t="str">
        <f>'Full Database'!I24</f>
        <v>None</v>
      </c>
      <c r="H29" s="184" t="str">
        <f>'Full Database'!J24</f>
        <v>NA</v>
      </c>
      <c r="I29" s="185" t="str">
        <f>'Full Database'!K24</f>
        <v>None</v>
      </c>
      <c r="J29" s="184" t="str">
        <f>'Full Database'!L24</f>
        <v>NA</v>
      </c>
      <c r="K29" s="112"/>
      <c r="L29" s="101"/>
    </row>
    <row r="30" spans="1:12" x14ac:dyDescent="0.3">
      <c r="A30" s="110" t="str">
        <f>'Full Database'!A25</f>
        <v>Liquichlor 12.5% Solution</v>
      </c>
      <c r="B30" s="111"/>
      <c r="C30" s="183" t="str">
        <f>'Full Database'!E25</f>
        <v>Sodium hypochlorite</v>
      </c>
      <c r="D30" s="184">
        <f>'Full Database'!F25</f>
        <v>0.125</v>
      </c>
      <c r="E30" s="185" t="str">
        <f>'Full Database'!G25</f>
        <v>None</v>
      </c>
      <c r="F30" s="186" t="str">
        <f>'Full Database'!H25</f>
        <v>NA</v>
      </c>
      <c r="G30" s="187" t="str">
        <f>'Full Database'!I25</f>
        <v>None</v>
      </c>
      <c r="H30" s="184" t="str">
        <f>'Full Database'!J25</f>
        <v>NA</v>
      </c>
      <c r="I30" s="185" t="str">
        <f>'Full Database'!K25</f>
        <v>None</v>
      </c>
      <c r="J30" s="184" t="str">
        <f>'Full Database'!L25</f>
        <v>NA</v>
      </c>
      <c r="K30" s="112"/>
      <c r="L30" s="101"/>
    </row>
    <row r="31" spans="1:12" ht="28.8" x14ac:dyDescent="0.3">
      <c r="A31" s="110" t="str">
        <f>'Full Database'!A26</f>
        <v>Maguard 5626</v>
      </c>
      <c r="B31" s="111"/>
      <c r="C31" s="183" t="str">
        <f>'Full Database'!E26</f>
        <v>PAA with 
Hydrogen peroxide</v>
      </c>
      <c r="D31" s="184" t="str">
        <f>'Full Database'!F26</f>
        <v>5.9%
27.3%</v>
      </c>
      <c r="E31" s="185" t="str">
        <f>'Full Database'!G26</f>
        <v>None</v>
      </c>
      <c r="F31" s="186" t="str">
        <f>'Full Database'!H26</f>
        <v>NA</v>
      </c>
      <c r="G31" s="187" t="str">
        <f>'Full Database'!I26</f>
        <v>None</v>
      </c>
      <c r="H31" s="184" t="str">
        <f>'Full Database'!J26</f>
        <v>NA</v>
      </c>
      <c r="I31" s="185" t="str">
        <f>'Full Database'!K26</f>
        <v>None</v>
      </c>
      <c r="J31" s="184" t="str">
        <f>'Full Database'!L26</f>
        <v>NA</v>
      </c>
      <c r="K31" s="112"/>
      <c r="L31" s="101"/>
    </row>
    <row r="32" spans="1:12" x14ac:dyDescent="0.3">
      <c r="A32" s="110" t="str">
        <f>'Full Database'!A27</f>
        <v>Olin Chlorine</v>
      </c>
      <c r="B32" s="111"/>
      <c r="C32" s="183" t="str">
        <f>'Full Database'!E27</f>
        <v>Chlorine (gas)</v>
      </c>
      <c r="D32" s="184">
        <f>'Full Database'!F27</f>
        <v>0.995</v>
      </c>
      <c r="E32" s="185" t="str">
        <f>'Full Database'!G27</f>
        <v>None</v>
      </c>
      <c r="F32" s="186" t="str">
        <f>'Full Database'!H27</f>
        <v>NA</v>
      </c>
      <c r="G32" s="187" t="str">
        <f>'Full Database'!I27</f>
        <v>None</v>
      </c>
      <c r="H32" s="184" t="str">
        <f>'Full Database'!J27</f>
        <v>NA</v>
      </c>
      <c r="I32" s="185" t="str">
        <f>'Full Database'!K27</f>
        <v>None</v>
      </c>
      <c r="J32" s="184" t="str">
        <f>'Full Database'!L27</f>
        <v>NA</v>
      </c>
      <c r="K32" s="112"/>
      <c r="L32" s="101"/>
    </row>
    <row r="33" spans="1:12" ht="28.8" x14ac:dyDescent="0.3">
      <c r="A33" s="110" t="str">
        <f>'Full Database'!A28</f>
        <v>Oxidate Broad Spectrum Bactericide/Fungicide</v>
      </c>
      <c r="B33" s="111"/>
      <c r="C33" s="183" t="str">
        <f>'Full Database'!E28</f>
        <v>Hydrogen peroxide</v>
      </c>
      <c r="D33" s="184">
        <f>'Full Database'!F28</f>
        <v>0.27</v>
      </c>
      <c r="E33" s="185" t="str">
        <f>'Full Database'!G28</f>
        <v>None</v>
      </c>
      <c r="F33" s="186" t="str">
        <f>'Full Database'!H28</f>
        <v>NA</v>
      </c>
      <c r="G33" s="187" t="str">
        <f>'Full Database'!I28</f>
        <v>None</v>
      </c>
      <c r="H33" s="184" t="str">
        <f>'Full Database'!J28</f>
        <v>NA</v>
      </c>
      <c r="I33" s="185" t="str">
        <f>'Full Database'!K28</f>
        <v>None</v>
      </c>
      <c r="J33" s="184" t="str">
        <f>'Full Database'!L28</f>
        <v>NA</v>
      </c>
      <c r="K33" s="112"/>
      <c r="L33" s="101"/>
    </row>
    <row r="34" spans="1:12" x14ac:dyDescent="0.3">
      <c r="A34" s="110" t="str">
        <f>'Full Database'!A29</f>
        <v>Oxine</v>
      </c>
      <c r="B34" s="111"/>
      <c r="C34" s="183" t="str">
        <f>'Full Database'!E29</f>
        <v>Chlorine dioxide</v>
      </c>
      <c r="D34" s="184">
        <f>'Full Database'!F29</f>
        <v>0.02</v>
      </c>
      <c r="E34" s="185" t="str">
        <f>'Full Database'!G29</f>
        <v>None</v>
      </c>
      <c r="F34" s="186" t="str">
        <f>'Full Database'!H29</f>
        <v>NA</v>
      </c>
      <c r="G34" s="187" t="str">
        <f>'Full Database'!I29</f>
        <v>None</v>
      </c>
      <c r="H34" s="184" t="str">
        <f>'Full Database'!J29</f>
        <v>NA</v>
      </c>
      <c r="I34" s="185" t="str">
        <f>'Full Database'!K29</f>
        <v>None</v>
      </c>
      <c r="J34" s="184" t="str">
        <f>'Full Database'!L29</f>
        <v>NA</v>
      </c>
      <c r="K34" s="112"/>
      <c r="L34" s="101"/>
    </row>
    <row r="35" spans="1:12" ht="28.8" x14ac:dyDescent="0.3">
      <c r="A35" s="110" t="str">
        <f>'Full Database'!A30</f>
        <v>Oxonia Active</v>
      </c>
      <c r="B35" s="111"/>
      <c r="C35" s="183" t="str">
        <f>'Full Database'!E30</f>
        <v>Hydrogen peroxide</v>
      </c>
      <c r="D35" s="184">
        <f>'Full Database'!F30</f>
        <v>0.27500000000000002</v>
      </c>
      <c r="E35" s="185" t="str">
        <f>'Full Database'!G30</f>
        <v xml:space="preserve">Ethaneperoxoic acid </v>
      </c>
      <c r="F35" s="186">
        <f>'Full Database'!H30</f>
        <v>5.8000000000000003E-2</v>
      </c>
      <c r="G35" s="187" t="str">
        <f>'Full Database'!I30</f>
        <v>None</v>
      </c>
      <c r="H35" s="184" t="str">
        <f>'Full Database'!J30</f>
        <v>NA</v>
      </c>
      <c r="I35" s="185" t="str">
        <f>'Full Database'!K30</f>
        <v>None</v>
      </c>
      <c r="J35" s="184" t="str">
        <f>'Full Database'!L30</f>
        <v>NA</v>
      </c>
      <c r="K35" s="112"/>
      <c r="L35" s="101"/>
    </row>
    <row r="36" spans="1:12" x14ac:dyDescent="0.3">
      <c r="A36" s="110" t="str">
        <f>'Full Database'!A31</f>
        <v>Pac-chlor 12.5%</v>
      </c>
      <c r="B36" s="111"/>
      <c r="C36" s="183" t="str">
        <f>'Full Database'!E31</f>
        <v>Sodium hypochlorite</v>
      </c>
      <c r="D36" s="184">
        <f>'Full Database'!F31</f>
        <v>0.125</v>
      </c>
      <c r="E36" s="185" t="str">
        <f>'Full Database'!G31</f>
        <v>None</v>
      </c>
      <c r="F36" s="186" t="str">
        <f>'Full Database'!H31</f>
        <v>NA</v>
      </c>
      <c r="G36" s="187" t="str">
        <f>'Full Database'!I31</f>
        <v>None</v>
      </c>
      <c r="H36" s="184" t="str">
        <f>'Full Database'!J31</f>
        <v>NA</v>
      </c>
      <c r="I36" s="185" t="str">
        <f>'Full Database'!K31</f>
        <v>None</v>
      </c>
      <c r="J36" s="184" t="str">
        <f>'Full Database'!L31</f>
        <v>NA</v>
      </c>
      <c r="K36" s="112"/>
      <c r="L36" s="101"/>
    </row>
    <row r="37" spans="1:12" ht="28.8" x14ac:dyDescent="0.3">
      <c r="A37" s="110" t="str">
        <f>'Full Database'!A32</f>
        <v>Peraclean 5</v>
      </c>
      <c r="B37" s="111"/>
      <c r="C37" s="183" t="str">
        <f>'Full Database'!E32</f>
        <v>PAA with 
Hydrogen peroxide</v>
      </c>
      <c r="D37" s="184" t="str">
        <f>'Full Database'!F32</f>
        <v>4.9%
26.5%</v>
      </c>
      <c r="E37" s="185" t="str">
        <f>'Full Database'!G32</f>
        <v>None</v>
      </c>
      <c r="F37" s="186" t="str">
        <f>'Full Database'!H32</f>
        <v>NA</v>
      </c>
      <c r="G37" s="187" t="str">
        <f>'Full Database'!I32</f>
        <v>None</v>
      </c>
      <c r="H37" s="184" t="str">
        <f>'Full Database'!J32</f>
        <v>NA</v>
      </c>
      <c r="I37" s="185" t="str">
        <f>'Full Database'!K32</f>
        <v>None</v>
      </c>
      <c r="J37" s="184" t="str">
        <f>'Full Database'!L32</f>
        <v>NA</v>
      </c>
      <c r="K37" s="112"/>
      <c r="L37" s="101"/>
    </row>
    <row r="38" spans="1:12" ht="28.8" x14ac:dyDescent="0.3">
      <c r="A38" s="110" t="str">
        <f>'Full Database'!A33</f>
        <v xml:space="preserve"> Peraclean 15</v>
      </c>
      <c r="B38" s="111"/>
      <c r="C38" s="183" t="str">
        <f>'Full Database'!E33</f>
        <v>PAA with 
Hydrogen peroxide</v>
      </c>
      <c r="D38" s="184" t="str">
        <f>'Full Database'!F33</f>
        <v>15.0%
22.0%</v>
      </c>
      <c r="E38" s="185" t="str">
        <f>'Full Database'!G33</f>
        <v>None</v>
      </c>
      <c r="F38" s="186" t="str">
        <f>'Full Database'!H33</f>
        <v>NA</v>
      </c>
      <c r="G38" s="187" t="str">
        <f>'Full Database'!I33</f>
        <v>None</v>
      </c>
      <c r="H38" s="184" t="str">
        <f>'Full Database'!J33</f>
        <v>NA</v>
      </c>
      <c r="I38" s="185" t="str">
        <f>'Full Database'!K33</f>
        <v>None</v>
      </c>
      <c r="J38" s="184" t="str">
        <f>'Full Database'!L33</f>
        <v>NA</v>
      </c>
      <c r="K38" s="112"/>
      <c r="L38" s="101"/>
    </row>
    <row r="39" spans="1:12" ht="28.8" x14ac:dyDescent="0.3">
      <c r="A39" s="110" t="str">
        <f>'Full Database'!A34</f>
        <v>Perasan A</v>
      </c>
      <c r="B39" s="111"/>
      <c r="C39" s="183" t="str">
        <f>'Full Database'!E34</f>
        <v>PAA with 
Hydrogen peroxide</v>
      </c>
      <c r="D39" s="184" t="str">
        <f>'Full Database'!F34</f>
        <v>5.6%
26.5%</v>
      </c>
      <c r="E39" s="185" t="str">
        <f>'Full Database'!G34</f>
        <v>None</v>
      </c>
      <c r="F39" s="186" t="str">
        <f>'Full Database'!H34</f>
        <v>NA</v>
      </c>
      <c r="G39" s="187" t="str">
        <f>'Full Database'!I34</f>
        <v>None</v>
      </c>
      <c r="H39" s="184" t="str">
        <f>'Full Database'!J34</f>
        <v>NA</v>
      </c>
      <c r="I39" s="185" t="str">
        <f>'Full Database'!K34</f>
        <v>None</v>
      </c>
      <c r="J39" s="184" t="str">
        <f>'Full Database'!L34</f>
        <v>NA</v>
      </c>
      <c r="K39" s="112"/>
      <c r="L39" s="101"/>
    </row>
    <row r="40" spans="1:12" ht="28.8" x14ac:dyDescent="0.3">
      <c r="A40" s="110" t="str">
        <f>'Full Database'!A35</f>
        <v>Perasan C-5</v>
      </c>
      <c r="B40" s="111"/>
      <c r="C40" s="183" t="str">
        <f>'Full Database'!E35</f>
        <v>PAA with 
Hydrogen peroxide</v>
      </c>
      <c r="D40" s="184" t="str">
        <f>'Full Database'!F35</f>
        <v>5.0%
22.4%</v>
      </c>
      <c r="E40" s="185" t="str">
        <f>'Full Database'!G35</f>
        <v>None</v>
      </c>
      <c r="F40" s="186" t="str">
        <f>'Full Database'!H35</f>
        <v>NA</v>
      </c>
      <c r="G40" s="187" t="str">
        <f>'Full Database'!I35</f>
        <v>None</v>
      </c>
      <c r="H40" s="184" t="str">
        <f>'Full Database'!J35</f>
        <v>NA</v>
      </c>
      <c r="I40" s="185" t="str">
        <f>'Full Database'!K35</f>
        <v>None</v>
      </c>
      <c r="J40" s="184" t="str">
        <f>'Full Database'!L35</f>
        <v>NA</v>
      </c>
      <c r="K40" s="112"/>
      <c r="L40" s="101"/>
    </row>
    <row r="41" spans="1:12" ht="28.8" x14ac:dyDescent="0.3">
      <c r="A41" s="110" t="str">
        <f>'Full Database'!A36</f>
        <v>Perasan OG</v>
      </c>
      <c r="B41" s="111"/>
      <c r="C41" s="183" t="str">
        <f>'Full Database'!E36</f>
        <v>PAA with 
Hydrogen peroxide</v>
      </c>
      <c r="D41" s="184" t="str">
        <f>'Full Database'!F36</f>
        <v>21.5%
5.0%</v>
      </c>
      <c r="E41" s="185" t="str">
        <f>'Full Database'!G36</f>
        <v>None</v>
      </c>
      <c r="F41" s="186" t="str">
        <f>'Full Database'!H36</f>
        <v>NA</v>
      </c>
      <c r="G41" s="187" t="str">
        <f>'Full Database'!I36</f>
        <v>None</v>
      </c>
      <c r="H41" s="184" t="str">
        <f>'Full Database'!J36</f>
        <v>NA</v>
      </c>
      <c r="I41" s="185" t="str">
        <f>'Full Database'!K36</f>
        <v>None</v>
      </c>
      <c r="J41" s="184" t="str">
        <f>'Full Database'!L36</f>
        <v>NA</v>
      </c>
      <c r="K41" s="112"/>
      <c r="L41" s="101"/>
    </row>
    <row r="42" spans="1:12" ht="28.8" x14ac:dyDescent="0.3">
      <c r="A42" s="110" t="str">
        <f>'Full Database'!A37</f>
        <v>PerOx Extreme</v>
      </c>
      <c r="B42" s="111"/>
      <c r="C42" s="183" t="str">
        <f>'Full Database'!E37</f>
        <v>PAA with 
Hydrogen peroxide</v>
      </c>
      <c r="D42" s="184" t="str">
        <f>'Full Database'!F37</f>
        <v>15.0%
10.0%</v>
      </c>
      <c r="E42" s="185" t="str">
        <f>'Full Database'!G37</f>
        <v>None</v>
      </c>
      <c r="F42" s="186" t="str">
        <f>'Full Database'!H37</f>
        <v>NA</v>
      </c>
      <c r="G42" s="187" t="str">
        <f>'Full Database'!I37</f>
        <v>None</v>
      </c>
      <c r="H42" s="184" t="str">
        <f>'Full Database'!J37</f>
        <v>NA</v>
      </c>
      <c r="I42" s="185" t="str">
        <f>'Full Database'!K37</f>
        <v>None</v>
      </c>
      <c r="J42" s="184" t="str">
        <f>'Full Database'!L37</f>
        <v>NA</v>
      </c>
      <c r="K42" s="112"/>
      <c r="L42" s="101"/>
    </row>
    <row r="43" spans="1:12" x14ac:dyDescent="0.3">
      <c r="A43" s="110" t="str">
        <f>'Full Database'!A38</f>
        <v>PPG 70 CAL Hypo Granules</v>
      </c>
      <c r="B43" s="111"/>
      <c r="C43" s="183" t="str">
        <f>'Full Database'!E38</f>
        <v>Calcium hypochlorite</v>
      </c>
      <c r="D43" s="184">
        <f>'Full Database'!F38</f>
        <v>0.73</v>
      </c>
      <c r="E43" s="185" t="str">
        <f>'Full Database'!G38</f>
        <v>None</v>
      </c>
      <c r="F43" s="186" t="str">
        <f>'Full Database'!H38</f>
        <v>NA</v>
      </c>
      <c r="G43" s="187" t="str">
        <f>'Full Database'!I38</f>
        <v>None</v>
      </c>
      <c r="H43" s="184" t="str">
        <f>'Full Database'!J38</f>
        <v>NA</v>
      </c>
      <c r="I43" s="185" t="str">
        <f>'Full Database'!K38</f>
        <v>None</v>
      </c>
      <c r="J43" s="184" t="str">
        <f>'Full Database'!L38</f>
        <v>NA</v>
      </c>
      <c r="K43" s="112"/>
      <c r="L43" s="101"/>
    </row>
    <row r="44" spans="1:12" ht="43.2" x14ac:dyDescent="0.3">
      <c r="A44" s="110" t="str">
        <f>'Full Database'!A39</f>
        <v xml:space="preserve">Pro-san L </v>
      </c>
      <c r="B44" s="111"/>
      <c r="C44" s="183" t="str">
        <f>'Full Database'!E39</f>
        <v>None</v>
      </c>
      <c r="D44" s="184" t="str">
        <f>'Full Database'!F39</f>
        <v>NA</v>
      </c>
      <c r="E44" s="185" t="str">
        <f>'Full Database'!G39</f>
        <v>Citric acid</v>
      </c>
      <c r="F44" s="186">
        <f>'Full Database'!H39</f>
        <v>6.6E-3</v>
      </c>
      <c r="G44" s="187" t="str">
        <f>'Full Database'!I39</f>
        <v>Sodium dodecylbenzene-sulfonate</v>
      </c>
      <c r="H44" s="184">
        <f>'Full Database'!J39</f>
        <v>3.6000000000000002E-4</v>
      </c>
      <c r="I44" s="185" t="str">
        <f>'Full Database'!K39</f>
        <v>None</v>
      </c>
      <c r="J44" s="184" t="str">
        <f>'Full Database'!L39</f>
        <v>NA</v>
      </c>
      <c r="K44" s="112"/>
      <c r="L44" s="101"/>
    </row>
    <row r="45" spans="1:12" x14ac:dyDescent="0.3">
      <c r="A45" s="110" t="str">
        <f>'Full Database'!A40</f>
        <v>Puma</v>
      </c>
      <c r="B45" s="111"/>
      <c r="C45" s="183" t="str">
        <f>'Full Database'!E40</f>
        <v>Sodium hypochlorite</v>
      </c>
      <c r="D45" s="184">
        <f>'Full Database'!F40</f>
        <v>8.2500000000000004E-2</v>
      </c>
      <c r="E45" s="185" t="str">
        <f>'Full Database'!G40</f>
        <v>None</v>
      </c>
      <c r="F45" s="186" t="str">
        <f>'Full Database'!H40</f>
        <v>NA</v>
      </c>
      <c r="G45" s="187" t="str">
        <f>'Full Database'!I40</f>
        <v>None</v>
      </c>
      <c r="H45" s="184" t="str">
        <f>'Full Database'!J40</f>
        <v>NA</v>
      </c>
      <c r="I45" s="185" t="str">
        <f>'Full Database'!K40</f>
        <v>None</v>
      </c>
      <c r="J45" s="184" t="str">
        <f>'Full Database'!L40</f>
        <v>NA</v>
      </c>
      <c r="K45" s="112"/>
      <c r="L45" s="101"/>
    </row>
    <row r="46" spans="1:12" x14ac:dyDescent="0.3">
      <c r="A46" s="110" t="str">
        <f>'Full Database'!A41</f>
        <v>Pure Bright Germicidal Ultra Bleach</v>
      </c>
      <c r="B46" s="111"/>
      <c r="C46" s="183" t="str">
        <f>'Full Database'!E41</f>
        <v>Sodium hypochlorite</v>
      </c>
      <c r="D46" s="184">
        <f>'Full Database'!F41</f>
        <v>0.06</v>
      </c>
      <c r="E46" s="185" t="str">
        <f>'Full Database'!G41</f>
        <v>None</v>
      </c>
      <c r="F46" s="186" t="str">
        <f>'Full Database'!H41</f>
        <v>NA</v>
      </c>
      <c r="G46" s="187" t="str">
        <f>'Full Database'!I41</f>
        <v>None</v>
      </c>
      <c r="H46" s="184" t="str">
        <f>'Full Database'!J41</f>
        <v>NA</v>
      </c>
      <c r="I46" s="185" t="str">
        <f>'Full Database'!K41</f>
        <v>None</v>
      </c>
      <c r="J46" s="184" t="str">
        <f>'Full Database'!L41</f>
        <v>NA</v>
      </c>
      <c r="K46" s="112"/>
      <c r="L46" s="101"/>
    </row>
    <row r="47" spans="1:12" x14ac:dyDescent="0.3">
      <c r="A47" s="110" t="str">
        <f>'Full Database'!A42</f>
        <v>Re-Ox</v>
      </c>
      <c r="B47" s="111"/>
      <c r="C47" s="183" t="str">
        <f>'Full Database'!E42</f>
        <v>Sodium hypochlorite</v>
      </c>
      <c r="D47" s="184">
        <f>'Full Database'!F42</f>
        <v>5.0000000000000001E-4</v>
      </c>
      <c r="E47" s="185" t="str">
        <f>'Full Database'!G42</f>
        <v>None</v>
      </c>
      <c r="F47" s="186" t="str">
        <f>'Full Database'!H42</f>
        <v>NA</v>
      </c>
      <c r="G47" s="187" t="str">
        <f>'Full Database'!I42</f>
        <v>None</v>
      </c>
      <c r="H47" s="184" t="str">
        <f>'Full Database'!J42</f>
        <v>NA</v>
      </c>
      <c r="I47" s="185" t="str">
        <f>'Full Database'!K42</f>
        <v>None</v>
      </c>
      <c r="J47" s="184" t="str">
        <f>'Full Database'!L42</f>
        <v>NA</v>
      </c>
      <c r="K47" s="112"/>
      <c r="L47" s="101"/>
    </row>
    <row r="48" spans="1:12" ht="28.8" x14ac:dyDescent="0.3">
      <c r="A48" s="110" t="str">
        <f>'Full Database'!A43</f>
        <v>Sanidate 5.0</v>
      </c>
      <c r="B48" s="111"/>
      <c r="C48" s="183" t="str">
        <f>'Full Database'!E43</f>
        <v>PAA with 
Hydrogen peroxide</v>
      </c>
      <c r="D48" s="184" t="str">
        <f>'Full Database'!F43</f>
        <v>5.3%
23.0%</v>
      </c>
      <c r="E48" s="185" t="str">
        <f>'Full Database'!G43</f>
        <v>None</v>
      </c>
      <c r="F48" s="186" t="str">
        <f>'Full Database'!H43</f>
        <v>NA</v>
      </c>
      <c r="G48" s="187" t="str">
        <f>'Full Database'!I43</f>
        <v>None</v>
      </c>
      <c r="H48" s="184" t="str">
        <f>'Full Database'!J43</f>
        <v>NA</v>
      </c>
      <c r="I48" s="185" t="str">
        <f>'Full Database'!K43</f>
        <v>None</v>
      </c>
      <c r="J48" s="184" t="str">
        <f>'Full Database'!L43</f>
        <v>NA</v>
      </c>
      <c r="K48" s="112"/>
      <c r="L48" s="101"/>
    </row>
    <row r="49" spans="1:12" ht="28.8" x14ac:dyDescent="0.3">
      <c r="A49" s="110" t="str">
        <f>'Full Database'!A44</f>
        <v>Sanidate 12.0</v>
      </c>
      <c r="B49" s="111"/>
      <c r="C49" s="183" t="str">
        <f>'Full Database'!E44</f>
        <v>PAA with 
Hydrogen peroxide</v>
      </c>
      <c r="D49" s="184" t="str">
        <f>'Full Database'!F44</f>
        <v>12.0%
18.5%</v>
      </c>
      <c r="E49" s="185" t="str">
        <f>'Full Database'!G44</f>
        <v>None</v>
      </c>
      <c r="F49" s="186" t="str">
        <f>'Full Database'!H44</f>
        <v>NA</v>
      </c>
      <c r="G49" s="187" t="str">
        <f>'Full Database'!I44</f>
        <v>None</v>
      </c>
      <c r="H49" s="184" t="str">
        <f>'Full Database'!J44</f>
        <v>NA</v>
      </c>
      <c r="I49" s="185" t="str">
        <f>'Full Database'!K44</f>
        <v>None</v>
      </c>
      <c r="J49" s="184" t="str">
        <f>'Full Database'!L44</f>
        <v>NA</v>
      </c>
      <c r="K49" s="112"/>
      <c r="L49" s="101"/>
    </row>
    <row r="50" spans="1:12" ht="28.8" x14ac:dyDescent="0.3">
      <c r="A50" s="110" t="str">
        <f>'Full Database'!A45</f>
        <v>SaniDate 15.0</v>
      </c>
      <c r="B50" s="111"/>
      <c r="C50" s="183" t="str">
        <f>'Full Database'!E45</f>
        <v>PAA with 
Hydrogen peroxide</v>
      </c>
      <c r="D50" s="184" t="str">
        <f>'Full Database'!F45</f>
        <v>15.0%
10.0%</v>
      </c>
      <c r="E50" s="185" t="str">
        <f>'Full Database'!G45</f>
        <v>None</v>
      </c>
      <c r="F50" s="186" t="str">
        <f>'Full Database'!H45</f>
        <v>NA</v>
      </c>
      <c r="G50" s="187" t="str">
        <f>'Full Database'!I45</f>
        <v>None</v>
      </c>
      <c r="H50" s="184" t="str">
        <f>'Full Database'!J45</f>
        <v>NA</v>
      </c>
      <c r="I50" s="185" t="str">
        <f>'Full Database'!K45</f>
        <v>None</v>
      </c>
      <c r="J50" s="184" t="str">
        <f>'Full Database'!L45</f>
        <v>NA</v>
      </c>
      <c r="K50" s="112"/>
      <c r="L50" s="101"/>
    </row>
    <row r="51" spans="1:12" x14ac:dyDescent="0.3">
      <c r="A51" s="110" t="str">
        <f>'Full Database'!A46</f>
        <v xml:space="preserve">Sanidate Ready to Use </v>
      </c>
      <c r="B51" s="111"/>
      <c r="C51" s="183" t="str">
        <f>'Full Database'!E46</f>
        <v>Hydrogen peroxide</v>
      </c>
      <c r="D51" s="184">
        <f>'Full Database'!F46</f>
        <v>1.08E-3</v>
      </c>
      <c r="E51" s="185" t="str">
        <f>'Full Database'!G46</f>
        <v>None</v>
      </c>
      <c r="F51" s="186" t="str">
        <f>'Full Database'!H46</f>
        <v>NA</v>
      </c>
      <c r="G51" s="187" t="str">
        <f>'Full Database'!I46</f>
        <v>None</v>
      </c>
      <c r="H51" s="184" t="str">
        <f>'Full Database'!J46</f>
        <v>NA</v>
      </c>
      <c r="I51" s="185" t="str">
        <f>'Full Database'!K46</f>
        <v>None</v>
      </c>
      <c r="J51" s="184" t="str">
        <f>'Full Database'!L46</f>
        <v>NA</v>
      </c>
      <c r="K51" s="112"/>
      <c r="L51" s="101"/>
    </row>
    <row r="52" spans="1:12" ht="43.2" x14ac:dyDescent="0.3">
      <c r="A52" s="110" t="str">
        <f>'Full Database'!A47</f>
        <v>Selectrocide 2L500</v>
      </c>
      <c r="B52" s="111"/>
      <c r="C52" s="183" t="str">
        <f>'Full Database'!E47</f>
        <v>Sodium chlorite  (precursor to chlorine dioxide)</v>
      </c>
      <c r="D52" s="184">
        <f>'Full Database'!F47</f>
        <v>0.30499999999999999</v>
      </c>
      <c r="E52" s="185" t="str">
        <f>'Full Database'!G47</f>
        <v>None</v>
      </c>
      <c r="F52" s="186" t="str">
        <f>'Full Database'!H47</f>
        <v>NA</v>
      </c>
      <c r="G52" s="187" t="str">
        <f>'Full Database'!I47</f>
        <v>None</v>
      </c>
      <c r="H52" s="184" t="str">
        <f>'Full Database'!J47</f>
        <v>NA</v>
      </c>
      <c r="I52" s="185" t="str">
        <f>'Full Database'!K47</f>
        <v>None</v>
      </c>
      <c r="J52" s="184" t="str">
        <f>'Full Database'!L47</f>
        <v>NA</v>
      </c>
      <c r="K52" s="112"/>
      <c r="L52" s="101"/>
    </row>
    <row r="53" spans="1:12" ht="43.2" x14ac:dyDescent="0.3">
      <c r="A53" s="110" t="str">
        <f>'Full Database'!A48</f>
        <v>Selectrocide 5G</v>
      </c>
      <c r="B53" s="111"/>
      <c r="C53" s="183" t="str">
        <f>'Full Database'!E48</f>
        <v>Sodium chlorite  (precursor to chlorine dioxide)</v>
      </c>
      <c r="D53" s="184">
        <f>'Full Database'!F48</f>
        <v>0.30499999999999999</v>
      </c>
      <c r="E53" s="185" t="str">
        <f>'Full Database'!G48</f>
        <v>None</v>
      </c>
      <c r="F53" s="186" t="str">
        <f>'Full Database'!H48</f>
        <v>NA</v>
      </c>
      <c r="G53" s="187" t="str">
        <f>'Full Database'!I48</f>
        <v>None</v>
      </c>
      <c r="H53" s="184" t="str">
        <f>'Full Database'!J48</f>
        <v>NA</v>
      </c>
      <c r="I53" s="185" t="str">
        <f>'Full Database'!K48</f>
        <v>None</v>
      </c>
      <c r="J53" s="184" t="str">
        <f>'Full Database'!L48</f>
        <v>NA</v>
      </c>
      <c r="K53" s="112"/>
      <c r="L53" s="101"/>
    </row>
    <row r="54" spans="1:12" x14ac:dyDescent="0.3">
      <c r="A54" s="110" t="str">
        <f>'Full Database'!A49</f>
        <v>Sodium Hypochlorite 12.5%</v>
      </c>
      <c r="B54" s="111"/>
      <c r="C54" s="183" t="str">
        <f>'Full Database'!E49</f>
        <v>Sodium hypochlorite</v>
      </c>
      <c r="D54" s="184">
        <f>'Full Database'!F49</f>
        <v>0.125</v>
      </c>
      <c r="E54" s="185" t="str">
        <f>'Full Database'!G49</f>
        <v>None</v>
      </c>
      <c r="F54" s="186" t="str">
        <f>'Full Database'!H49</f>
        <v>NA</v>
      </c>
      <c r="G54" s="187" t="str">
        <f>'Full Database'!I49</f>
        <v>None</v>
      </c>
      <c r="H54" s="184" t="str">
        <f>'Full Database'!J49</f>
        <v>NA</v>
      </c>
      <c r="I54" s="185" t="str">
        <f>'Full Database'!K49</f>
        <v>None</v>
      </c>
      <c r="J54" s="184" t="str">
        <f>'Full Database'!L49</f>
        <v>NA</v>
      </c>
      <c r="K54" s="112"/>
      <c r="L54" s="101"/>
    </row>
    <row r="55" spans="1:12" x14ac:dyDescent="0.3">
      <c r="A55" s="110" t="str">
        <f>'Full Database'!A50</f>
        <v>Sodium Hypochlorite 12.5%</v>
      </c>
      <c r="B55" s="111"/>
      <c r="C55" s="183" t="str">
        <f>'Full Database'!E50</f>
        <v>Sodium hypochlorite</v>
      </c>
      <c r="D55" s="184">
        <f>'Full Database'!F50</f>
        <v>0.125</v>
      </c>
      <c r="E55" s="185" t="str">
        <f>'Full Database'!G50</f>
        <v>None</v>
      </c>
      <c r="F55" s="186" t="str">
        <f>'Full Database'!H50</f>
        <v>NA</v>
      </c>
      <c r="G55" s="187" t="str">
        <f>'Full Database'!I50</f>
        <v>None</v>
      </c>
      <c r="H55" s="184" t="str">
        <f>'Full Database'!J50</f>
        <v>NA</v>
      </c>
      <c r="I55" s="185" t="str">
        <f>'Full Database'!K50</f>
        <v>None</v>
      </c>
      <c r="J55" s="184" t="str">
        <f>'Full Database'!L50</f>
        <v>NA</v>
      </c>
      <c r="K55" s="112"/>
      <c r="L55" s="101"/>
    </row>
    <row r="56" spans="1:12" x14ac:dyDescent="0.3">
      <c r="A56" s="110" t="str">
        <f>'Full Database'!A51</f>
        <v>Sodium Hypochlorite Solution</v>
      </c>
      <c r="B56" s="111"/>
      <c r="C56" s="183" t="str">
        <f>'Full Database'!E51</f>
        <v>Sodium hypochlorite</v>
      </c>
      <c r="D56" s="184">
        <f>'Full Database'!F51</f>
        <v>0.125</v>
      </c>
      <c r="E56" s="185" t="str">
        <f>'Full Database'!G51</f>
        <v>None</v>
      </c>
      <c r="F56" s="186" t="str">
        <f>'Full Database'!H51</f>
        <v>NA</v>
      </c>
      <c r="G56" s="187" t="str">
        <f>'Full Database'!I51</f>
        <v>None</v>
      </c>
      <c r="H56" s="184" t="str">
        <f>'Full Database'!J51</f>
        <v>NA</v>
      </c>
      <c r="I56" s="185" t="str">
        <f>'Full Database'!K51</f>
        <v>None</v>
      </c>
      <c r="J56" s="184" t="str">
        <f>'Full Database'!L51</f>
        <v>NA</v>
      </c>
      <c r="K56" s="112"/>
      <c r="L56" s="101"/>
    </row>
    <row r="57" spans="1:12" x14ac:dyDescent="0.3">
      <c r="A57" s="110" t="str">
        <f>'Full Database'!A52</f>
        <v>Sodium Hypochlorite Solution 10%</v>
      </c>
      <c r="B57" s="111"/>
      <c r="C57" s="183" t="str">
        <f>'Full Database'!E52</f>
        <v>Sodium hypochlorite</v>
      </c>
      <c r="D57" s="184">
        <f>'Full Database'!F52</f>
        <v>0.1</v>
      </c>
      <c r="E57" s="185" t="str">
        <f>'Full Database'!G52</f>
        <v>None</v>
      </c>
      <c r="F57" s="186" t="str">
        <f>'Full Database'!H52</f>
        <v>NA</v>
      </c>
      <c r="G57" s="187" t="str">
        <f>'Full Database'!I52</f>
        <v>None</v>
      </c>
      <c r="H57" s="184" t="str">
        <f>'Full Database'!J52</f>
        <v>NA</v>
      </c>
      <c r="I57" s="185" t="str">
        <f>'Full Database'!K52</f>
        <v>None</v>
      </c>
      <c r="J57" s="184" t="str">
        <f>'Full Database'!L52</f>
        <v>NA</v>
      </c>
      <c r="K57" s="112"/>
      <c r="L57" s="101"/>
    </row>
    <row r="58" spans="1:12" x14ac:dyDescent="0.3">
      <c r="A58" s="110" t="str">
        <f>'Full Database'!A53</f>
        <v>Sno-Glo Bleach</v>
      </c>
      <c r="B58" s="111"/>
      <c r="C58" s="183" t="str">
        <f>'Full Database'!E53</f>
        <v>Sodium hypochlorite</v>
      </c>
      <c r="D58" s="184">
        <f>'Full Database'!F53</f>
        <v>0.1</v>
      </c>
      <c r="E58" s="185" t="str">
        <f>'Full Database'!G53</f>
        <v>None</v>
      </c>
      <c r="F58" s="186" t="str">
        <f>'Full Database'!H53</f>
        <v>NA</v>
      </c>
      <c r="G58" s="187" t="str">
        <f>'Full Database'!I53</f>
        <v>None</v>
      </c>
      <c r="H58" s="184" t="str">
        <f>'Full Database'!J53</f>
        <v>NA</v>
      </c>
      <c r="I58" s="185" t="str">
        <f>'Full Database'!K53</f>
        <v>None</v>
      </c>
      <c r="J58" s="184" t="str">
        <f>'Full Database'!L53</f>
        <v>NA</v>
      </c>
      <c r="K58" s="112"/>
      <c r="L58" s="101"/>
    </row>
    <row r="59" spans="1:12" ht="72" x14ac:dyDescent="0.3">
      <c r="A59" s="110" t="str">
        <f>'Full Database'!A54</f>
        <v>Ster-Bac</v>
      </c>
      <c r="B59" s="111"/>
      <c r="C59" s="183" t="str">
        <f>'Full Database'!E54</f>
        <v>None</v>
      </c>
      <c r="D59" s="184" t="str">
        <f>'Full Database'!F54</f>
        <v>NA</v>
      </c>
      <c r="E59" s="185" t="str">
        <f>'Full Database'!G54</f>
        <v>None</v>
      </c>
      <c r="F59" s="186" t="str">
        <f>'Full Database'!H54</f>
        <v>NA</v>
      </c>
      <c r="G59" s="187" t="str">
        <f>'Full Database'!I54</f>
        <v xml:space="preserve">n-Alkyl dimethyl benzyl ammonium chloride
(50% C14, 40% C12, 10% C16) </v>
      </c>
      <c r="H59" s="184">
        <f>'Full Database'!J54</f>
        <v>0.1</v>
      </c>
      <c r="I59" s="185" t="str">
        <f>'Full Database'!K54</f>
        <v>None</v>
      </c>
      <c r="J59" s="184" t="str">
        <f>'Full Database'!L54</f>
        <v>NA</v>
      </c>
      <c r="K59" s="112"/>
      <c r="L59" s="101"/>
    </row>
    <row r="60" spans="1:12" ht="28.8" x14ac:dyDescent="0.3">
      <c r="A60" s="110" t="str">
        <f>'Full Database'!A55</f>
        <v>StorOx 2.0</v>
      </c>
      <c r="B60" s="111"/>
      <c r="C60" s="183" t="str">
        <f>'Full Database'!E55</f>
        <v>PAA with 
Hydrogen peroxide</v>
      </c>
      <c r="D60" s="184" t="str">
        <f>'Full Database'!F55</f>
        <v>2.0%
27%</v>
      </c>
      <c r="E60" s="185" t="str">
        <f>'Full Database'!G55</f>
        <v>None</v>
      </c>
      <c r="F60" s="186" t="str">
        <f>'Full Database'!H55</f>
        <v>NA</v>
      </c>
      <c r="G60" s="187" t="str">
        <f>'Full Database'!I55</f>
        <v>None</v>
      </c>
      <c r="H60" s="184" t="str">
        <f>'Full Database'!J55</f>
        <v>NA</v>
      </c>
      <c r="I60" s="185" t="str">
        <f>'Full Database'!K55</f>
        <v>None</v>
      </c>
      <c r="J60" s="184" t="str">
        <f>'Full Database'!L55</f>
        <v>NA</v>
      </c>
      <c r="K60" s="112"/>
      <c r="L60" s="101"/>
    </row>
    <row r="61" spans="1:12" x14ac:dyDescent="0.3">
      <c r="A61" s="110" t="str">
        <f>'Full Database'!A56</f>
        <v>Surchlor</v>
      </c>
      <c r="B61" s="111"/>
      <c r="C61" s="183" t="str">
        <f>'Full Database'!E56</f>
        <v>Sodium hypochlorite</v>
      </c>
      <c r="D61" s="184">
        <f>'Full Database'!F56</f>
        <v>0.125</v>
      </c>
      <c r="E61" s="185" t="str">
        <f>'Full Database'!G56</f>
        <v>None</v>
      </c>
      <c r="F61" s="186" t="str">
        <f>'Full Database'!H56</f>
        <v>NA</v>
      </c>
      <c r="G61" s="187" t="str">
        <f>'Full Database'!I56</f>
        <v>None</v>
      </c>
      <c r="H61" s="184" t="str">
        <f>'Full Database'!J56</f>
        <v>NA</v>
      </c>
      <c r="I61" s="185" t="str">
        <f>'Full Database'!K56</f>
        <v>None</v>
      </c>
      <c r="J61" s="184" t="str">
        <f>'Full Database'!L56</f>
        <v>NA</v>
      </c>
      <c r="K61" s="112"/>
      <c r="L61" s="101"/>
    </row>
    <row r="62" spans="1:12" ht="28.8" x14ac:dyDescent="0.3">
      <c r="A62" s="110" t="str">
        <f>'Full Database'!A57</f>
        <v>Tsunami 100</v>
      </c>
      <c r="B62" s="111"/>
      <c r="C62" s="183" t="str">
        <f>'Full Database'!E57</f>
        <v>PAA with 
Hydrogen peroxide</v>
      </c>
      <c r="D62" s="184" t="str">
        <f>'Full Database'!F57</f>
        <v>15.2%
11.2%</v>
      </c>
      <c r="E62" s="185" t="str">
        <f>'Full Database'!G57</f>
        <v>None</v>
      </c>
      <c r="F62" s="186" t="str">
        <f>'Full Database'!H57</f>
        <v>NA</v>
      </c>
      <c r="G62" s="187" t="str">
        <f>'Full Database'!I57</f>
        <v>None</v>
      </c>
      <c r="H62" s="184" t="str">
        <f>'Full Database'!J57</f>
        <v>NA</v>
      </c>
      <c r="I62" s="185" t="str">
        <f>'Full Database'!K57</f>
        <v>None</v>
      </c>
      <c r="J62" s="184" t="str">
        <f>'Full Database'!L57</f>
        <v>NA</v>
      </c>
      <c r="K62" s="112"/>
      <c r="L62" s="101"/>
    </row>
    <row r="63" spans="1:12" x14ac:dyDescent="0.3">
      <c r="A63" s="110" t="str">
        <f>'Full Database'!A58</f>
        <v>Ultra Clorox Brand Regular Bleach</v>
      </c>
      <c r="B63" s="111"/>
      <c r="C63" s="183" t="str">
        <f>'Full Database'!E58</f>
        <v>Sodium hypochlorite</v>
      </c>
      <c r="D63" s="184">
        <f>'Full Database'!F58</f>
        <v>0.06</v>
      </c>
      <c r="E63" s="185" t="str">
        <f>'Full Database'!G58</f>
        <v>None</v>
      </c>
      <c r="F63" s="186" t="str">
        <f>'Full Database'!H58</f>
        <v>NA</v>
      </c>
      <c r="G63" s="187" t="str">
        <f>'Full Database'!I58</f>
        <v>None</v>
      </c>
      <c r="H63" s="184" t="str">
        <f>'Full Database'!J58</f>
        <v>NA</v>
      </c>
      <c r="I63" s="185" t="str">
        <f>'Full Database'!K58</f>
        <v>None</v>
      </c>
      <c r="J63" s="184" t="str">
        <f>'Full Database'!L58</f>
        <v>NA</v>
      </c>
      <c r="K63" s="112"/>
      <c r="L63" s="101"/>
    </row>
    <row r="64" spans="1:12" x14ac:dyDescent="0.3">
      <c r="A64" s="110" t="str">
        <f>'Full Database'!A59</f>
        <v>Vertex Concentrate</v>
      </c>
      <c r="B64" s="111"/>
      <c r="C64" s="183" t="str">
        <f>'Full Database'!E59</f>
        <v>Sodium hypochlorite</v>
      </c>
      <c r="D64" s="184">
        <f>'Full Database'!F59</f>
        <v>0.1</v>
      </c>
      <c r="E64" s="185" t="str">
        <f>'Full Database'!G59</f>
        <v>None</v>
      </c>
      <c r="F64" s="186" t="str">
        <f>'Full Database'!H59</f>
        <v>NA</v>
      </c>
      <c r="G64" s="187" t="str">
        <f>'Full Database'!I59</f>
        <v>None</v>
      </c>
      <c r="H64" s="184" t="str">
        <f>'Full Database'!J59</f>
        <v>NA</v>
      </c>
      <c r="I64" s="185" t="str">
        <f>'Full Database'!K59</f>
        <v>None</v>
      </c>
      <c r="J64" s="184" t="str">
        <f>'Full Database'!L59</f>
        <v>NA</v>
      </c>
      <c r="K64" s="112"/>
      <c r="L64" s="101"/>
    </row>
    <row r="65" spans="1:12" x14ac:dyDescent="0.3">
      <c r="A65" s="110" t="str">
        <f>'Full Database'!A60</f>
        <v>Vertex CSS-5</v>
      </c>
      <c r="B65" s="111"/>
      <c r="C65" s="183" t="str">
        <f>'Full Database'!E60</f>
        <v>Sodium hypochlorite</v>
      </c>
      <c r="D65" s="184">
        <f>'Full Database'!F60</f>
        <v>5.2499999999999998E-2</v>
      </c>
      <c r="E65" s="185" t="str">
        <f>'Full Database'!G60</f>
        <v>None</v>
      </c>
      <c r="F65" s="186" t="str">
        <f>'Full Database'!H60</f>
        <v>NA</v>
      </c>
      <c r="G65" s="187" t="str">
        <f>'Full Database'!I60</f>
        <v>None</v>
      </c>
      <c r="H65" s="184" t="str">
        <f>'Full Database'!J60</f>
        <v>NA</v>
      </c>
      <c r="I65" s="185" t="str">
        <f>'Full Database'!K60</f>
        <v>None</v>
      </c>
      <c r="J65" s="184" t="str">
        <f>'Full Database'!L60</f>
        <v>NA</v>
      </c>
      <c r="K65" s="112"/>
      <c r="L65" s="101"/>
    </row>
    <row r="66" spans="1:12" x14ac:dyDescent="0.3">
      <c r="A66" s="110" t="str">
        <f>'Full Database'!A61</f>
        <v xml:space="preserve">Vertex CSS-10 </v>
      </c>
      <c r="B66" s="111"/>
      <c r="C66" s="183" t="str">
        <f>'Full Database'!E61</f>
        <v>Sodium hypochlorite</v>
      </c>
      <c r="D66" s="184">
        <f>'Full Database'!F61</f>
        <v>9.1999999999999998E-2</v>
      </c>
      <c r="E66" s="185" t="str">
        <f>'Full Database'!G61</f>
        <v>None</v>
      </c>
      <c r="F66" s="186" t="str">
        <f>'Full Database'!H61</f>
        <v>NA</v>
      </c>
      <c r="G66" s="187" t="str">
        <f>'Full Database'!I61</f>
        <v>None</v>
      </c>
      <c r="H66" s="184" t="str">
        <f>'Full Database'!J61</f>
        <v>NA</v>
      </c>
      <c r="I66" s="185" t="str">
        <f>'Full Database'!K61</f>
        <v>None</v>
      </c>
      <c r="J66" s="184" t="str">
        <f>'Full Database'!L61</f>
        <v>NA</v>
      </c>
      <c r="K66" s="112"/>
      <c r="L66" s="101"/>
    </row>
    <row r="67" spans="1:12" x14ac:dyDescent="0.3">
      <c r="A67" s="110" t="str">
        <f>'Full Database'!A62</f>
        <v>Vertex CSS-12</v>
      </c>
      <c r="B67" s="111"/>
      <c r="C67" s="183" t="str">
        <f>'Full Database'!E62</f>
        <v>Sodium hypochlorite</v>
      </c>
      <c r="D67" s="184">
        <f>'Full Database'!F62</f>
        <v>0.12</v>
      </c>
      <c r="E67" s="185" t="str">
        <f>'Full Database'!G62</f>
        <v>None</v>
      </c>
      <c r="F67" s="186" t="str">
        <f>'Full Database'!H62</f>
        <v>NA</v>
      </c>
      <c r="G67" s="187" t="str">
        <f>'Full Database'!I62</f>
        <v>None</v>
      </c>
      <c r="H67" s="184" t="str">
        <f>'Full Database'!J62</f>
        <v>NA</v>
      </c>
      <c r="I67" s="185" t="str">
        <f>'Full Database'!K62</f>
        <v>None</v>
      </c>
      <c r="J67" s="184" t="str">
        <f>'Full Database'!L62</f>
        <v>NA</v>
      </c>
      <c r="K67" s="112"/>
      <c r="L67" s="101"/>
    </row>
    <row r="68" spans="1:12" ht="28.8" x14ac:dyDescent="0.3">
      <c r="A68" s="110" t="str">
        <f>'Full Database'!A63</f>
        <v>Victory</v>
      </c>
      <c r="B68" s="111"/>
      <c r="C68" s="183" t="str">
        <f>'Full Database'!E63</f>
        <v>PAA with 
Hydrogen peroxide</v>
      </c>
      <c r="D68" s="184" t="str">
        <f>'Full Database'!F63</f>
        <v>15.2%
11.2%</v>
      </c>
      <c r="E68" s="185" t="str">
        <f>'Full Database'!G63</f>
        <v>None</v>
      </c>
      <c r="F68" s="186" t="str">
        <f>'Full Database'!H63</f>
        <v>NA</v>
      </c>
      <c r="G68" s="187" t="str">
        <f>'Full Database'!I63</f>
        <v>None</v>
      </c>
      <c r="H68" s="184" t="str">
        <f>'Full Database'!J63</f>
        <v>NA</v>
      </c>
      <c r="I68" s="185" t="str">
        <f>'Full Database'!K63</f>
        <v>None</v>
      </c>
      <c r="J68" s="184" t="str">
        <f>'Full Database'!L63</f>
        <v>NA</v>
      </c>
      <c r="K68" s="112"/>
      <c r="L68" s="101"/>
    </row>
    <row r="69" spans="1:12" ht="28.8" x14ac:dyDescent="0.3">
      <c r="A69" s="110" t="str">
        <f>'Full Database'!A64</f>
        <v>VigorOx SP-15</v>
      </c>
      <c r="B69" s="111"/>
      <c r="C69" s="183" t="str">
        <f>'Full Database'!E64</f>
        <v>PAA with 
Hydrogen peroxide</v>
      </c>
      <c r="D69" s="184" t="str">
        <f>'Full Database'!F64</f>
        <v>15%
10%</v>
      </c>
      <c r="E69" s="185" t="str">
        <f>'Full Database'!G64</f>
        <v>None</v>
      </c>
      <c r="F69" s="186" t="str">
        <f>'Full Database'!H64</f>
        <v>NA</v>
      </c>
      <c r="G69" s="187" t="str">
        <f>'Full Database'!I64</f>
        <v>None</v>
      </c>
      <c r="H69" s="184" t="str">
        <f>'Full Database'!J64</f>
        <v>NA</v>
      </c>
      <c r="I69" s="185" t="str">
        <f>'Full Database'!K64</f>
        <v>None</v>
      </c>
      <c r="J69" s="184" t="str">
        <f>'Full Database'!L64</f>
        <v>NA</v>
      </c>
      <c r="K69" s="112"/>
      <c r="L69" s="101"/>
    </row>
    <row r="70" spans="1:12" x14ac:dyDescent="0.3">
      <c r="A70" s="110" t="str">
        <f>'Full Database'!A65</f>
        <v>XY-12 Liquid Sanitizer</v>
      </c>
      <c r="B70" s="111"/>
      <c r="C70" s="183" t="str">
        <f>'Full Database'!E65</f>
        <v>Sodium hypochlorite</v>
      </c>
      <c r="D70" s="184">
        <f>'Full Database'!F65</f>
        <v>8.4000000000000005E-2</v>
      </c>
      <c r="E70" s="185" t="str">
        <f>'Full Database'!G65</f>
        <v>None</v>
      </c>
      <c r="F70" s="186" t="str">
        <f>'Full Database'!H65</f>
        <v>NA</v>
      </c>
      <c r="G70" s="187" t="str">
        <f>'Full Database'!I65</f>
        <v>None</v>
      </c>
      <c r="H70" s="184" t="str">
        <f>'Full Database'!J65</f>
        <v>NA</v>
      </c>
      <c r="I70" s="185" t="str">
        <f>'Full Database'!K65</f>
        <v>None</v>
      </c>
      <c r="J70" s="184" t="str">
        <f>'Full Database'!L65</f>
        <v>NA</v>
      </c>
      <c r="K70" s="112"/>
      <c r="L70" s="101"/>
    </row>
    <row r="71" spans="1:12" ht="15" thickBot="1" x14ac:dyDescent="0.35">
      <c r="A71" s="113" t="str">
        <f>'Full Database'!A66</f>
        <v xml:space="preserve">Zep FS Formula 4665 </v>
      </c>
      <c r="B71" s="114"/>
      <c r="C71" s="188" t="str">
        <f>'Full Database'!E66</f>
        <v>Sodium hypochlorite</v>
      </c>
      <c r="D71" s="189">
        <f>'Full Database'!F66</f>
        <v>0.125</v>
      </c>
      <c r="E71" s="190" t="str">
        <f>'Full Database'!G66</f>
        <v>None</v>
      </c>
      <c r="F71" s="191" t="str">
        <f>'Full Database'!H66</f>
        <v>NA</v>
      </c>
      <c r="G71" s="192" t="str">
        <f>'Full Database'!I66</f>
        <v>None</v>
      </c>
      <c r="H71" s="189" t="str">
        <f>'Full Database'!J66</f>
        <v>NA</v>
      </c>
      <c r="I71" s="190" t="str">
        <f>'Full Database'!K66</f>
        <v>None</v>
      </c>
      <c r="J71" s="189" t="str">
        <f>'Full Database'!L66</f>
        <v>NA</v>
      </c>
      <c r="K71" s="115"/>
      <c r="L71" s="103"/>
    </row>
    <row r="72" spans="1:12" x14ac:dyDescent="0.3">
      <c r="D72" s="164"/>
      <c r="F72" s="164"/>
      <c r="G72" s="159"/>
      <c r="H72" s="164"/>
      <c r="J72" s="164"/>
    </row>
    <row r="73" spans="1:12" x14ac:dyDescent="0.3">
      <c r="D73" s="164"/>
      <c r="F73" s="164"/>
      <c r="G73" s="159"/>
      <c r="H73" s="164"/>
      <c r="J73" s="164"/>
    </row>
    <row r="74" spans="1:12" x14ac:dyDescent="0.3">
      <c r="D74" s="164"/>
      <c r="F74" s="164"/>
      <c r="G74" s="159"/>
      <c r="H74" s="164"/>
      <c r="J74" s="164"/>
    </row>
    <row r="75" spans="1:12" x14ac:dyDescent="0.3">
      <c r="D75" s="164"/>
      <c r="F75" s="164"/>
      <c r="G75" s="159"/>
      <c r="H75" s="164"/>
      <c r="J75" s="164"/>
    </row>
    <row r="76" spans="1:12" x14ac:dyDescent="0.3">
      <c r="D76" s="164"/>
      <c r="F76" s="164"/>
      <c r="G76" s="159"/>
      <c r="H76" s="164"/>
      <c r="J76" s="164"/>
    </row>
    <row r="77" spans="1:12" x14ac:dyDescent="0.3">
      <c r="D77" s="164"/>
      <c r="F77" s="164"/>
      <c r="G77" s="159"/>
      <c r="H77" s="164"/>
      <c r="J77" s="164"/>
    </row>
    <row r="78" spans="1:12" x14ac:dyDescent="0.3">
      <c r="D78" s="164"/>
      <c r="F78" s="164"/>
      <c r="G78" s="159"/>
      <c r="H78" s="164"/>
      <c r="J78" s="164"/>
    </row>
    <row r="79" spans="1:12" x14ac:dyDescent="0.3">
      <c r="D79" s="164"/>
      <c r="F79" s="164"/>
      <c r="G79" s="159"/>
      <c r="H79" s="164"/>
      <c r="J79" s="164"/>
    </row>
    <row r="80" spans="1:12" x14ac:dyDescent="0.3">
      <c r="D80" s="164"/>
      <c r="F80" s="164"/>
      <c r="G80" s="159"/>
      <c r="H80" s="164"/>
      <c r="J80" s="164"/>
    </row>
    <row r="81" spans="4:10" x14ac:dyDescent="0.3">
      <c r="D81" s="164"/>
      <c r="F81" s="164"/>
      <c r="G81" s="159"/>
      <c r="H81" s="164"/>
      <c r="J81" s="164"/>
    </row>
    <row r="82" spans="4:10" x14ac:dyDescent="0.3">
      <c r="D82" s="164"/>
      <c r="F82" s="164"/>
      <c r="G82" s="159"/>
      <c r="H82" s="164"/>
      <c r="J82" s="164"/>
    </row>
    <row r="83" spans="4:10" x14ac:dyDescent="0.3">
      <c r="D83" s="164"/>
      <c r="F83" s="164"/>
      <c r="G83" s="159"/>
      <c r="H83" s="164"/>
      <c r="J83" s="164"/>
    </row>
    <row r="84" spans="4:10" x14ac:dyDescent="0.3">
      <c r="D84" s="164"/>
      <c r="F84" s="164"/>
      <c r="G84" s="159"/>
      <c r="H84" s="164"/>
      <c r="J84" s="164"/>
    </row>
    <row r="85" spans="4:10" x14ac:dyDescent="0.3">
      <c r="D85" s="164"/>
      <c r="F85" s="164"/>
      <c r="G85" s="159"/>
      <c r="H85" s="164"/>
      <c r="J85" s="164"/>
    </row>
    <row r="86" spans="4:10" x14ac:dyDescent="0.3">
      <c r="D86" s="164"/>
      <c r="F86" s="164"/>
      <c r="G86" s="159"/>
      <c r="H86" s="164"/>
      <c r="J86" s="164"/>
    </row>
    <row r="87" spans="4:10" x14ac:dyDescent="0.3">
      <c r="D87" s="164"/>
      <c r="F87" s="164"/>
      <c r="G87" s="159"/>
      <c r="H87" s="164"/>
      <c r="J87" s="164"/>
    </row>
    <row r="88" spans="4:10" x14ac:dyDescent="0.3">
      <c r="D88" s="164"/>
      <c r="F88" s="164"/>
      <c r="G88" s="159"/>
      <c r="H88" s="164"/>
      <c r="J88" s="164"/>
    </row>
    <row r="89" spans="4:10" x14ac:dyDescent="0.3">
      <c r="D89" s="164"/>
      <c r="F89" s="164"/>
      <c r="G89" s="159"/>
      <c r="H89" s="164"/>
      <c r="J89" s="164"/>
    </row>
    <row r="90" spans="4:10" x14ac:dyDescent="0.3">
      <c r="D90" s="164"/>
      <c r="F90" s="164"/>
      <c r="G90" s="159"/>
      <c r="H90" s="164"/>
      <c r="J90" s="164"/>
    </row>
    <row r="91" spans="4:10" x14ac:dyDescent="0.3">
      <c r="D91" s="164"/>
      <c r="F91" s="164"/>
      <c r="G91" s="159"/>
      <c r="H91" s="164"/>
      <c r="J91" s="164"/>
    </row>
    <row r="92" spans="4:10" x14ac:dyDescent="0.3">
      <c r="D92" s="164"/>
      <c r="F92" s="164"/>
      <c r="G92" s="159"/>
      <c r="H92" s="164"/>
      <c r="J92" s="164"/>
    </row>
    <row r="93" spans="4:10" x14ac:dyDescent="0.3">
      <c r="D93" s="164"/>
      <c r="F93" s="164"/>
      <c r="G93" s="159"/>
      <c r="H93" s="164"/>
      <c r="J93" s="164"/>
    </row>
    <row r="94" spans="4:10" x14ac:dyDescent="0.3">
      <c r="D94" s="164"/>
      <c r="F94" s="164"/>
      <c r="G94" s="159"/>
      <c r="H94" s="164"/>
      <c r="J94" s="164"/>
    </row>
    <row r="95" spans="4:10" x14ac:dyDescent="0.3">
      <c r="D95" s="164"/>
      <c r="F95" s="164"/>
      <c r="G95" s="159"/>
      <c r="H95" s="164"/>
      <c r="J95" s="164"/>
    </row>
    <row r="96" spans="4:10" x14ac:dyDescent="0.3">
      <c r="D96" s="164"/>
      <c r="F96" s="164"/>
      <c r="G96" s="159"/>
      <c r="H96" s="164"/>
      <c r="J96" s="164"/>
    </row>
    <row r="97" spans="4:10" x14ac:dyDescent="0.3">
      <c r="D97" s="164"/>
      <c r="F97" s="164"/>
      <c r="G97" s="159"/>
      <c r="H97" s="164"/>
      <c r="J97" s="164"/>
    </row>
    <row r="98" spans="4:10" x14ac:dyDescent="0.3">
      <c r="D98" s="164"/>
      <c r="F98" s="164"/>
      <c r="G98" s="159"/>
      <c r="H98" s="164"/>
      <c r="J98" s="164"/>
    </row>
    <row r="99" spans="4:10" x14ac:dyDescent="0.3">
      <c r="D99" s="164"/>
      <c r="F99" s="164"/>
      <c r="G99" s="159"/>
      <c r="H99" s="164"/>
      <c r="J99" s="164"/>
    </row>
    <row r="100" spans="4:10" x14ac:dyDescent="0.3">
      <c r="D100" s="164"/>
      <c r="F100" s="164"/>
      <c r="G100" s="159"/>
      <c r="H100" s="164"/>
      <c r="J100" s="164"/>
    </row>
    <row r="101" spans="4:10" x14ac:dyDescent="0.3">
      <c r="D101" s="164"/>
      <c r="F101" s="164"/>
      <c r="G101" s="159"/>
      <c r="H101" s="164"/>
      <c r="J101" s="164"/>
    </row>
    <row r="102" spans="4:10" x14ac:dyDescent="0.3">
      <c r="D102" s="164"/>
      <c r="F102" s="164"/>
      <c r="G102" s="159"/>
      <c r="H102" s="164"/>
      <c r="J102" s="164"/>
    </row>
    <row r="103" spans="4:10" x14ac:dyDescent="0.3">
      <c r="D103" s="164"/>
      <c r="F103" s="164"/>
      <c r="G103" s="159"/>
      <c r="H103" s="164"/>
      <c r="J103" s="164"/>
    </row>
    <row r="104" spans="4:10" x14ac:dyDescent="0.3">
      <c r="D104" s="164"/>
      <c r="F104" s="164"/>
      <c r="G104" s="159"/>
      <c r="H104" s="164"/>
      <c r="J104" s="164"/>
    </row>
    <row r="105" spans="4:10" x14ac:dyDescent="0.3">
      <c r="D105" s="164"/>
      <c r="F105" s="164"/>
      <c r="G105" s="159"/>
      <c r="H105" s="164"/>
      <c r="J105" s="164"/>
    </row>
    <row r="106" spans="4:10" x14ac:dyDescent="0.3">
      <c r="D106" s="164"/>
      <c r="F106" s="164"/>
      <c r="G106" s="159"/>
      <c r="H106" s="164"/>
      <c r="J106" s="164"/>
    </row>
    <row r="107" spans="4:10" x14ac:dyDescent="0.3">
      <c r="D107" s="164"/>
      <c r="F107" s="164"/>
      <c r="G107" s="159"/>
      <c r="H107" s="164"/>
      <c r="J107" s="164"/>
    </row>
    <row r="108" spans="4:10" x14ac:dyDescent="0.3">
      <c r="D108" s="164"/>
      <c r="F108" s="164"/>
      <c r="G108" s="159"/>
      <c r="H108" s="164"/>
      <c r="J108" s="164"/>
    </row>
    <row r="109" spans="4:10" x14ac:dyDescent="0.3">
      <c r="D109" s="164"/>
      <c r="F109" s="164"/>
      <c r="G109" s="159"/>
      <c r="H109" s="164"/>
      <c r="J109" s="164"/>
    </row>
    <row r="110" spans="4:10" x14ac:dyDescent="0.3">
      <c r="D110" s="164"/>
      <c r="F110" s="164"/>
      <c r="G110" s="159"/>
      <c r="H110" s="164"/>
      <c r="J110" s="164"/>
    </row>
    <row r="111" spans="4:10" x14ac:dyDescent="0.3">
      <c r="D111" s="164"/>
      <c r="F111" s="164"/>
      <c r="G111" s="159"/>
      <c r="H111" s="164"/>
      <c r="J111" s="164"/>
    </row>
    <row r="112" spans="4:10" x14ac:dyDescent="0.3">
      <c r="D112" s="164"/>
      <c r="F112" s="164"/>
      <c r="G112" s="159"/>
      <c r="H112" s="164"/>
      <c r="J112" s="164"/>
    </row>
    <row r="113" spans="4:10" x14ac:dyDescent="0.3">
      <c r="D113" s="164"/>
      <c r="F113" s="164"/>
      <c r="G113" s="159"/>
      <c r="H113" s="164"/>
      <c r="J113" s="164"/>
    </row>
    <row r="114" spans="4:10" x14ac:dyDescent="0.3">
      <c r="D114" s="164"/>
      <c r="F114" s="164"/>
      <c r="G114" s="159"/>
      <c r="H114" s="164"/>
      <c r="J114" s="164"/>
    </row>
    <row r="115" spans="4:10" x14ac:dyDescent="0.3">
      <c r="D115" s="164"/>
      <c r="F115" s="164"/>
      <c r="G115" s="159"/>
      <c r="H115" s="164"/>
      <c r="J115" s="164"/>
    </row>
    <row r="116" spans="4:10" x14ac:dyDescent="0.3">
      <c r="D116" s="164"/>
      <c r="F116" s="164"/>
      <c r="G116" s="159"/>
      <c r="H116" s="164"/>
      <c r="J116" s="164"/>
    </row>
    <row r="117" spans="4:10" x14ac:dyDescent="0.3">
      <c r="D117" s="164"/>
      <c r="F117" s="164"/>
      <c r="G117" s="159"/>
      <c r="H117" s="164"/>
      <c r="J117" s="164"/>
    </row>
    <row r="118" spans="4:10" x14ac:dyDescent="0.3">
      <c r="D118" s="164"/>
      <c r="F118" s="164"/>
      <c r="G118" s="159"/>
      <c r="H118" s="164"/>
      <c r="J118" s="164"/>
    </row>
    <row r="119" spans="4:10" x14ac:dyDescent="0.3">
      <c r="D119" s="164"/>
      <c r="F119" s="164"/>
      <c r="G119" s="159"/>
      <c r="H119" s="164"/>
      <c r="J119" s="164"/>
    </row>
    <row r="120" spans="4:10" x14ac:dyDescent="0.3">
      <c r="D120" s="164"/>
      <c r="F120" s="164"/>
      <c r="G120" s="159"/>
      <c r="H120" s="164"/>
      <c r="J120" s="164"/>
    </row>
    <row r="121" spans="4:10" x14ac:dyDescent="0.3">
      <c r="D121" s="164"/>
      <c r="F121" s="164"/>
      <c r="G121" s="159"/>
      <c r="H121" s="164"/>
      <c r="J121" s="164"/>
    </row>
    <row r="122" spans="4:10" x14ac:dyDescent="0.3">
      <c r="D122" s="164"/>
      <c r="F122" s="164"/>
      <c r="G122" s="159"/>
      <c r="H122" s="164"/>
      <c r="J122" s="164"/>
    </row>
    <row r="123" spans="4:10" x14ac:dyDescent="0.3">
      <c r="D123" s="164"/>
      <c r="F123" s="164"/>
      <c r="G123" s="159"/>
      <c r="H123" s="164"/>
      <c r="J123" s="164"/>
    </row>
    <row r="124" spans="4:10" x14ac:dyDescent="0.3">
      <c r="D124" s="164"/>
      <c r="F124" s="164"/>
      <c r="G124" s="159"/>
      <c r="H124" s="164"/>
      <c r="J124" s="164"/>
    </row>
    <row r="125" spans="4:10" x14ac:dyDescent="0.3">
      <c r="D125" s="164"/>
      <c r="F125" s="164"/>
      <c r="G125" s="159"/>
      <c r="H125" s="164"/>
      <c r="J125" s="164"/>
    </row>
  </sheetData>
  <sheetProtection algorithmName="SHA-512" hashValue="M9YTjYn0+lewY7NtjKkJJj0P7gif+THXY0ory88EdOgaTC+TnXlHHbwP/dDjJk3LxP+ShrHqtjv/obIwaFoOcA==" saltValue="OOOz6EBHsKok+CI4kaVDiw==" spinCount="100000" sheet="1" objects="1" scenarios="1" selectLockedCells="1" sort="0" autoFilter="0"/>
  <autoFilter ref="A8:J71"/>
  <mergeCells count="2">
    <mergeCell ref="C7:J7"/>
    <mergeCell ref="A2:A6"/>
  </mergeCells>
  <hyperlinks>
    <hyperlink ref="B8" location="'Front page'!A8" display="Main Page"/>
    <hyperlink ref="L8" location="'Product info'!E8" display="Product Information"/>
    <hyperlink ref="K8" location="'Label info (alt)'!D8" display="Label Information"/>
  </hyperlink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1"/>
  <sheetViews>
    <sheetView showGridLines="0" zoomScale="110" zoomScaleNormal="110" workbookViewId="0">
      <pane xSplit="1" ySplit="8" topLeftCell="B17"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104" customWidth="1"/>
    <col min="2" max="2" width="15" style="105" bestFit="1" customWidth="1"/>
    <col min="3" max="3" width="12.5546875" style="105" customWidth="1"/>
    <col min="4" max="5" width="20.33203125" style="105" customWidth="1"/>
    <col min="6" max="6" width="10.6640625" style="105" customWidth="1"/>
    <col min="7" max="9" width="14.6640625" style="105" customWidth="1"/>
    <col min="10" max="10" width="15.109375" style="105" customWidth="1"/>
    <col min="11" max="11" width="12.109375" style="105" customWidth="1"/>
    <col min="12" max="12" width="39.44140625" style="105" customWidth="1"/>
    <col min="13" max="13" width="12.44140625" style="105" customWidth="1"/>
    <col min="14" max="16384" width="9.109375" style="105"/>
  </cols>
  <sheetData>
    <row r="1" spans="1:13" x14ac:dyDescent="0.3">
      <c r="A1" s="118" t="str">
        <f>+'Front page'!A1:B1</f>
        <v>Last revised: 1/6/2017</v>
      </c>
    </row>
    <row r="2" spans="1:13" x14ac:dyDescent="0.3">
      <c r="A2" s="343"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C2" s="106"/>
    </row>
    <row r="3" spans="1:13" x14ac:dyDescent="0.3">
      <c r="A3" s="343"/>
      <c r="C3" s="106"/>
    </row>
    <row r="4" spans="1:13" x14ac:dyDescent="0.3">
      <c r="A4" s="343"/>
      <c r="C4" s="106"/>
    </row>
    <row r="5" spans="1:13" x14ac:dyDescent="0.3">
      <c r="A5" s="343"/>
      <c r="C5" s="106"/>
    </row>
    <row r="6" spans="1:13" ht="15" thickBot="1" x14ac:dyDescent="0.35">
      <c r="A6" s="343"/>
      <c r="C6" s="106"/>
    </row>
    <row r="7" spans="1:13" ht="15" thickBot="1" x14ac:dyDescent="0.35">
      <c r="D7" s="344" t="str">
        <f>+'Full Database'!T2</f>
        <v>Approvals and Registrations</v>
      </c>
      <c r="E7" s="345"/>
      <c r="F7" s="346" t="s">
        <v>21</v>
      </c>
      <c r="G7" s="346"/>
      <c r="H7" s="346"/>
      <c r="I7" s="346"/>
      <c r="J7" s="346"/>
      <c r="K7" s="345"/>
    </row>
    <row r="8" spans="1:13" ht="72.599999999999994" thickBot="1" x14ac:dyDescent="0.35">
      <c r="A8" s="216" t="str">
        <f>+'Full Database'!A3</f>
        <v>Trade Name</v>
      </c>
      <c r="B8" s="116" t="s">
        <v>54</v>
      </c>
      <c r="C8" s="233" t="s">
        <v>51</v>
      </c>
      <c r="D8" s="237" t="str">
        <f>+'Full Database'!U3</f>
        <v xml:space="preserve">EPA Reg. No. </v>
      </c>
      <c r="E8" s="35" t="str">
        <f>+'Full Database'!T3</f>
        <v>Organic Materials Review Institute (OMRI) Listing</v>
      </c>
      <c r="F8" s="36" t="str">
        <f>+'Full Database'!V3</f>
        <v>Link to EPA Label</v>
      </c>
      <c r="G8" s="34" t="str">
        <f>+'Full Database'!W3</f>
        <v>Instructions For Use on Non-Porous Food-Contact Surfaces</v>
      </c>
      <c r="H8" s="174" t="str">
        <f>+'Full Database'!X3</f>
        <v>Instructions For Use Washing Fruits and Vegetables</v>
      </c>
      <c r="I8" s="174" t="str">
        <f>+'Full Database'!Y3</f>
        <v>Instructions For Use in Irrigation Water</v>
      </c>
      <c r="J8" s="174" t="str">
        <f>+'Full Database'!Z3</f>
        <v>Labeled For Use to Control Public Health Organisms?</v>
      </c>
      <c r="K8" s="35" t="str">
        <f>+'Full Database'!AA3</f>
        <v xml:space="preserve">EPA Accepted Date </v>
      </c>
      <c r="L8" s="139" t="str">
        <f>+'Full Database'!AD3</f>
        <v xml:space="preserve">Notes </v>
      </c>
      <c r="M8" s="97" t="s">
        <v>53</v>
      </c>
    </row>
    <row r="9" spans="1:13" ht="28.8" x14ac:dyDescent="0.3">
      <c r="A9" s="107" t="str">
        <f>'Full Database'!A4</f>
        <v>Accutab</v>
      </c>
      <c r="B9" s="108"/>
      <c r="C9" s="234"/>
      <c r="D9" s="269" t="str">
        <f>'Full Database'!U4</f>
        <v>748-295</v>
      </c>
      <c r="E9" s="122" t="str">
        <f>'Full Database'!T4</f>
        <v>Allowed with restrictions</v>
      </c>
      <c r="F9" s="238" t="str">
        <f>HYPERLINK('Full Database'!V4,"Label PDF")</f>
        <v>Label PDF</v>
      </c>
      <c r="G9" s="125" t="str">
        <f>IF(ISNUMBER('Full Database'!W4),"Yes                  See Page "&amp;'Full Database'!W4,"No")</f>
        <v>Yes                  See Page 14</v>
      </c>
      <c r="H9" s="175" t="str">
        <f>IF(ISNUMBER('Full Database'!X4),"Yes                  See Page "&amp;'Full Database'!X4,"No")</f>
        <v>Yes                  See Page 22</v>
      </c>
      <c r="I9" s="175" t="str">
        <f>IF(ISNUMBER('Full Database'!Y4),"Yes                  See Page "&amp;'Full Database'!Y4,"No")</f>
        <v>Yes                  See Page 27</v>
      </c>
      <c r="J9" s="175" t="str">
        <f>+'Full Database'!Z4</f>
        <v>No</v>
      </c>
      <c r="K9" s="326">
        <f>'Full Database'!AA4</f>
        <v>41652</v>
      </c>
      <c r="L9" s="128" t="str">
        <f>+'Full Database'!AD4</f>
        <v>None</v>
      </c>
      <c r="M9" s="99"/>
    </row>
    <row r="10" spans="1:13" ht="28.8" x14ac:dyDescent="0.3">
      <c r="A10" s="274" t="str">
        <f>'Full Database'!A5</f>
        <v>Adox 750</v>
      </c>
      <c r="B10" s="111"/>
      <c r="C10" s="235"/>
      <c r="D10" s="280" t="str">
        <f>'Full Database'!U5</f>
        <v>9150-8</v>
      </c>
      <c r="E10" s="281" t="str">
        <f>'Full Database'!T5</f>
        <v>Not listed</v>
      </c>
      <c r="F10" s="238" t="str">
        <f>HYPERLINK('Full Database'!V5,"Label PDF")</f>
        <v>Label PDF</v>
      </c>
      <c r="G10" s="282" t="str">
        <f>IF(ISNUMBER('Full Database'!W5),"Yes                  See Page "&amp;'Full Database'!W5,"No")</f>
        <v>Yes                  See Page 9</v>
      </c>
      <c r="H10" s="283" t="str">
        <f>IF(ISNUMBER('Full Database'!X5),"Yes                  See Page "&amp;'Full Database'!X5,"No")</f>
        <v>Yes                  See Page 10</v>
      </c>
      <c r="I10" s="283" t="str">
        <f>IF(ISNUMBER('Full Database'!Y5),"Yes                  See Page "&amp;'Full Database'!Y5,"No")</f>
        <v>Yes                  See Page 9</v>
      </c>
      <c r="J10" s="283" t="str">
        <f>+'Full Database'!Z5</f>
        <v>No</v>
      </c>
      <c r="K10" s="327">
        <f>'Full Database'!AA5</f>
        <v>42108</v>
      </c>
      <c r="L10" s="284" t="str">
        <f>+'Full Database'!AD5</f>
        <v>None</v>
      </c>
      <c r="M10" s="101"/>
    </row>
    <row r="11" spans="1:13" ht="28.8" x14ac:dyDescent="0.3">
      <c r="A11" s="274" t="str">
        <f>'Full Database'!A6</f>
        <v>Adox 3125</v>
      </c>
      <c r="B11" s="111"/>
      <c r="C11" s="235"/>
      <c r="D11" s="280" t="str">
        <f>'Full Database'!U6</f>
        <v>9150-7</v>
      </c>
      <c r="E11" s="281" t="str">
        <f>'Full Database'!T6</f>
        <v>Not listed</v>
      </c>
      <c r="F11" s="238" t="str">
        <f>HYPERLINK('Full Database'!V6,"Label PDF")</f>
        <v>Label PDF</v>
      </c>
      <c r="G11" s="282" t="str">
        <f>IF(ISNUMBER('Full Database'!W6),"Yes                  See Page "&amp;'Full Database'!W6,"No")</f>
        <v>Yes                  See Page 9</v>
      </c>
      <c r="H11" s="283" t="str">
        <f>IF(ISNUMBER('Full Database'!X6),"Yes                  See Page "&amp;'Full Database'!X6,"No")</f>
        <v>Yes                  See Page 10</v>
      </c>
      <c r="I11" s="283" t="str">
        <f>IF(ISNUMBER('Full Database'!Y6),"Yes                  See Page "&amp;'Full Database'!Y6,"No")</f>
        <v>Yes                  See Page 9</v>
      </c>
      <c r="J11" s="283" t="str">
        <f>+'Full Database'!Z6</f>
        <v>No</v>
      </c>
      <c r="K11" s="327">
        <f>'Full Database'!AA6</f>
        <v>42620</v>
      </c>
      <c r="L11" s="284" t="str">
        <f>+'Full Database'!AD6</f>
        <v>None</v>
      </c>
      <c r="M11" s="101"/>
    </row>
    <row r="12" spans="1:13" ht="28.8" x14ac:dyDescent="0.3">
      <c r="A12" s="274" t="str">
        <f>'Full Database'!A7</f>
        <v>Agchlor 310</v>
      </c>
      <c r="B12" s="111"/>
      <c r="C12" s="235"/>
      <c r="D12" s="280" t="str">
        <f>'Full Database'!U7</f>
        <v>2792-62</v>
      </c>
      <c r="E12" s="281" t="str">
        <f>'Full Database'!T7</f>
        <v>Not listed</v>
      </c>
      <c r="F12" s="238" t="str">
        <f>HYPERLINK('Full Database'!V7,"Label PDF")</f>
        <v>Label PDF</v>
      </c>
      <c r="G12" s="282" t="str">
        <f>IF(ISNUMBER('Full Database'!W7),"Yes                  See Page "&amp;'Full Database'!W7,"No")</f>
        <v>Yes                  See Page 7</v>
      </c>
      <c r="H12" s="283" t="str">
        <f>IF(ISNUMBER('Full Database'!X7),"Yes                  See Page "&amp;'Full Database'!X7,"No")</f>
        <v>Yes                  See Page 7</v>
      </c>
      <c r="I12" s="283" t="str">
        <f>IF(ISNUMBER('Full Database'!Y7),"Yes                  See Page "&amp;'Full Database'!Y7,"No")</f>
        <v>No</v>
      </c>
      <c r="J12" s="283" t="str">
        <f>+'Full Database'!Z7</f>
        <v>No</v>
      </c>
      <c r="K12" s="327">
        <f>'Full Database'!AA7</f>
        <v>41052</v>
      </c>
      <c r="L12" s="284" t="str">
        <f>+'Full Database'!AD7</f>
        <v>None</v>
      </c>
      <c r="M12" s="101"/>
    </row>
    <row r="13" spans="1:13" ht="28.8" x14ac:dyDescent="0.3">
      <c r="A13" s="110" t="str">
        <f>'Full Database'!A8</f>
        <v>Anthium Dioxcide</v>
      </c>
      <c r="B13" s="111"/>
      <c r="C13" s="235"/>
      <c r="D13" s="270" t="str">
        <f>'Full Database'!U8</f>
        <v>9150-2</v>
      </c>
      <c r="E13" s="132" t="str">
        <f>'Full Database'!T8</f>
        <v>Not listed</v>
      </c>
      <c r="F13" s="238" t="str">
        <f>HYPERLINK('Full Database'!V8,"Label PDF")</f>
        <v>Label PDF</v>
      </c>
      <c r="G13" s="135" t="str">
        <f>IF(ISNUMBER('Full Database'!W8),"Yes                  See Page "&amp;'Full Database'!W8,"No")</f>
        <v>Yes                  See Page 7</v>
      </c>
      <c r="H13" s="176" t="str">
        <f>IF(ISNUMBER('Full Database'!X8),"Yes                  See Page "&amp;'Full Database'!X8,"No")</f>
        <v>No</v>
      </c>
      <c r="I13" s="176" t="str">
        <f>IF(ISNUMBER('Full Database'!Y8),"Yes                  See Page "&amp;'Full Database'!Y8,"No")</f>
        <v>No</v>
      </c>
      <c r="J13" s="176" t="str">
        <f>+'Full Database'!Z8</f>
        <v>No</v>
      </c>
      <c r="K13" s="328">
        <f>'Full Database'!AA8</f>
        <v>42619</v>
      </c>
      <c r="L13" s="138" t="str">
        <f>+'Full Database'!AD8</f>
        <v>None</v>
      </c>
      <c r="M13" s="101"/>
    </row>
    <row r="14" spans="1:13" ht="43.2" x14ac:dyDescent="0.3">
      <c r="A14" s="110" t="str">
        <f>'Full Database'!A9</f>
        <v>Antimicrobial Fruit and Vegetable Treatment</v>
      </c>
      <c r="B14" s="111"/>
      <c r="C14" s="235"/>
      <c r="D14" s="270" t="str">
        <f>'Full Database'!U9</f>
        <v>1677-234</v>
      </c>
      <c r="E14" s="132" t="str">
        <f>'Full Database'!T9</f>
        <v>Not listed</v>
      </c>
      <c r="F14" s="238" t="str">
        <f>HYPERLINK('Full Database'!V9,"Label PDF")</f>
        <v>Label PDF</v>
      </c>
      <c r="G14" s="135" t="str">
        <f>IF(ISNUMBER('Full Database'!W9),"Yes                  See Page "&amp;'Full Database'!W9,"No")</f>
        <v>No</v>
      </c>
      <c r="H14" s="176" t="str">
        <f>IF(ISNUMBER('Full Database'!X9),"Yes                  See Page "&amp;'Full Database'!X9,"No")</f>
        <v>Yes                  See Page 3</v>
      </c>
      <c r="I14" s="176" t="str">
        <f>IF(ISNUMBER('Full Database'!Y9),"Yes                  See Page "&amp;'Full Database'!Y9,"No")</f>
        <v>No</v>
      </c>
      <c r="J14" s="176" t="str">
        <f>+'Full Database'!Z9</f>
        <v>For Washing Fruits and Vegetables</v>
      </c>
      <c r="K14" s="328">
        <f>'Full Database'!AA9</f>
        <v>42704</v>
      </c>
      <c r="L14" s="138" t="str">
        <f>+'Full Database'!AD9</f>
        <v>None</v>
      </c>
      <c r="M14" s="101"/>
    </row>
    <row r="15" spans="1:13" ht="28.8" x14ac:dyDescent="0.3">
      <c r="A15" s="110" t="str">
        <f>'Full Database'!A10</f>
        <v>Bacticide</v>
      </c>
      <c r="B15" s="111"/>
      <c r="C15" s="235"/>
      <c r="D15" s="270" t="str">
        <f>'Full Database'!U10</f>
        <v>72315-6</v>
      </c>
      <c r="E15" s="132" t="str">
        <f>'Full Database'!T10</f>
        <v>Not listed</v>
      </c>
      <c r="F15" s="238" t="str">
        <f>HYPERLINK('Full Database'!V10,"Label PDF")</f>
        <v>Label PDF</v>
      </c>
      <c r="G15" s="135" t="str">
        <f>IF(ISNUMBER('Full Database'!W10),"Yes                  See Page "&amp;'Full Database'!W10,"No")</f>
        <v>Yes                  See Page 6</v>
      </c>
      <c r="H15" s="176" t="str">
        <f>IF(ISNUMBER('Full Database'!X10),"Yes                  See Page "&amp;'Full Database'!X10,"No")</f>
        <v>Yes                  See Page 12</v>
      </c>
      <c r="I15" s="176" t="str">
        <f>IF(ISNUMBER('Full Database'!Y10),"Yes                  See Page "&amp;'Full Database'!Y10,"No")</f>
        <v>Yes                  See Page 4</v>
      </c>
      <c r="J15" s="176" t="str">
        <f>+'Full Database'!Z10</f>
        <v>No</v>
      </c>
      <c r="K15" s="328">
        <f>'Full Database'!AA10</f>
        <v>42194</v>
      </c>
      <c r="L15" s="138" t="str">
        <f>+'Full Database'!AD10</f>
        <v>None</v>
      </c>
      <c r="M15" s="101"/>
    </row>
    <row r="16" spans="1:13" ht="43.2" x14ac:dyDescent="0.3">
      <c r="A16" s="110" t="str">
        <f>'Full Database'!A11</f>
        <v>BioSide HS 15%</v>
      </c>
      <c r="B16" s="111"/>
      <c r="C16" s="235"/>
      <c r="D16" s="270" t="str">
        <f>'Full Database'!U11</f>
        <v>63838-2</v>
      </c>
      <c r="E16" s="132" t="str">
        <f>'Full Database'!T11</f>
        <v>See Notes for restrictions</v>
      </c>
      <c r="F16" s="238" t="str">
        <f>HYPERLINK('Full Database'!V11,"Label PDF")</f>
        <v>Label PDF</v>
      </c>
      <c r="G16" s="135" t="str">
        <f>IF(ISNUMBER('Full Database'!W11),"Yes                  See Page "&amp;'Full Database'!W11,"No")</f>
        <v>Yes                  See Page 4</v>
      </c>
      <c r="H16" s="176" t="str">
        <f>IF(ISNUMBER('Full Database'!X11),"Yes                  See Page "&amp;'Full Database'!X11,"No")</f>
        <v>Yes                  See Page 6</v>
      </c>
      <c r="I16" s="176" t="str">
        <f>IF(ISNUMBER('Full Database'!Y11),"Yes                  See Page "&amp;'Full Database'!Y11,"No")</f>
        <v>Yes                  See Page 7</v>
      </c>
      <c r="J16" s="176" t="str">
        <f>+'Full Database'!Z11</f>
        <v>For Food Contact Surfaces</v>
      </c>
      <c r="K16" s="328">
        <f>'Full Database'!AA11</f>
        <v>42436</v>
      </c>
      <c r="L16" s="138" t="str">
        <f>+'Full Database'!AD11</f>
        <v>OMRI Restrictions:  
Allowed as a Processing Santizer; 
Allowed with Restrictions for Pest Control</v>
      </c>
      <c r="M16" s="101"/>
    </row>
    <row r="17" spans="1:13" ht="28.8" x14ac:dyDescent="0.3">
      <c r="A17" s="110" t="str">
        <f>'Full Database'!A12</f>
        <v>Bromicide 4000</v>
      </c>
      <c r="B17" s="111"/>
      <c r="C17" s="235"/>
      <c r="D17" s="270" t="str">
        <f>'Full Database'!U12</f>
        <v>83451-17</v>
      </c>
      <c r="E17" s="132" t="str">
        <f>'Full Database'!T12</f>
        <v>Not listed</v>
      </c>
      <c r="F17" s="238" t="str">
        <f>HYPERLINK('Full Database'!V12,"Label PDF")</f>
        <v>Label PDF</v>
      </c>
      <c r="G17" s="135" t="str">
        <f>IF(ISNUMBER('Full Database'!W12),"Yes                  See Page "&amp;'Full Database'!W12,"No")</f>
        <v>No</v>
      </c>
      <c r="H17" s="176" t="str">
        <f>IF(ISNUMBER('Full Database'!X12),"Yes                  See Page "&amp;'Full Database'!X12,"No")</f>
        <v>Yes                  See Page 4</v>
      </c>
      <c r="I17" s="176" t="str">
        <f>IF(ISNUMBER('Full Database'!Y12),"Yes                  See Page "&amp;'Full Database'!Y12,"No")</f>
        <v>No</v>
      </c>
      <c r="J17" s="176" t="str">
        <f>+'Full Database'!Z12</f>
        <v>No</v>
      </c>
      <c r="K17" s="328">
        <f>'Full Database'!AA12</f>
        <v>42369</v>
      </c>
      <c r="L17" s="138" t="str">
        <f>+'Full Database'!AD12</f>
        <v>None</v>
      </c>
      <c r="M17" s="101"/>
    </row>
    <row r="18" spans="1:13" ht="28.8" x14ac:dyDescent="0.3">
      <c r="A18" s="110" t="str">
        <f>'Full Database'!A13</f>
        <v>Bromide Plus</v>
      </c>
      <c r="B18" s="111"/>
      <c r="C18" s="235"/>
      <c r="D18" s="270" t="str">
        <f>'Full Database'!U13</f>
        <v>8622-49</v>
      </c>
      <c r="E18" s="132" t="str">
        <f>'Full Database'!T13</f>
        <v>Not listed</v>
      </c>
      <c r="F18" s="238" t="str">
        <f>HYPERLINK('Full Database'!V13,"Label PDF")</f>
        <v>Label PDF</v>
      </c>
      <c r="G18" s="135" t="str">
        <f>IF(ISNUMBER('Full Database'!W13),"Yes                  See Page "&amp;'Full Database'!W13,"No")</f>
        <v>No</v>
      </c>
      <c r="H18" s="176" t="str">
        <f>IF(ISNUMBER('Full Database'!X13),"Yes                  See Page "&amp;'Full Database'!X13,"No")</f>
        <v>Yes                  See Page 5</v>
      </c>
      <c r="I18" s="176" t="str">
        <f>IF(ISNUMBER('Full Database'!Y13),"Yes                  See Page "&amp;'Full Database'!Y13,"No")</f>
        <v>No</v>
      </c>
      <c r="J18" s="176" t="str">
        <f>+'Full Database'!Z13</f>
        <v>No</v>
      </c>
      <c r="K18" s="328">
        <f>'Full Database'!AA13</f>
        <v>41493</v>
      </c>
      <c r="L18" s="138" t="str">
        <f>+'Full Database'!AD13</f>
        <v>None</v>
      </c>
      <c r="M18" s="101"/>
    </row>
    <row r="19" spans="1:13" ht="28.8" x14ac:dyDescent="0.3">
      <c r="A19" s="110" t="str">
        <f>'Full Database'!A14</f>
        <v>Busan 6040</v>
      </c>
      <c r="B19" s="111"/>
      <c r="C19" s="235"/>
      <c r="D19" s="270" t="str">
        <f>'Full Database'!U14</f>
        <v>1448-345</v>
      </c>
      <c r="E19" s="132" t="str">
        <f>'Full Database'!T14</f>
        <v>Not listed</v>
      </c>
      <c r="F19" s="238" t="str">
        <f>HYPERLINK('Full Database'!V14,"Label PDF")</f>
        <v>Label PDF</v>
      </c>
      <c r="G19" s="135" t="str">
        <f>IF(ISNUMBER('Full Database'!W14),"Yes                  See Page "&amp;'Full Database'!W14,"No")</f>
        <v>No</v>
      </c>
      <c r="H19" s="176" t="str">
        <f>IF(ISNUMBER('Full Database'!X14),"Yes                  See Page "&amp;'Full Database'!X14,"No")</f>
        <v>Yes                  See Page 5</v>
      </c>
      <c r="I19" s="176" t="str">
        <f>IF(ISNUMBER('Full Database'!Y14),"Yes                  See Page "&amp;'Full Database'!Y14,"No")</f>
        <v>No</v>
      </c>
      <c r="J19" s="176" t="str">
        <f>+'Full Database'!Z14</f>
        <v>No</v>
      </c>
      <c r="K19" s="328">
        <f>'Full Database'!AA14</f>
        <v>41248</v>
      </c>
      <c r="L19" s="138" t="str">
        <f>+'Full Database'!AD14</f>
        <v>None</v>
      </c>
      <c r="M19" s="101"/>
    </row>
    <row r="20" spans="1:13" ht="28.8" x14ac:dyDescent="0.3">
      <c r="A20" s="110" t="str">
        <f>'Full Database'!A15</f>
        <v>Carnebon 200</v>
      </c>
      <c r="B20" s="111"/>
      <c r="C20" s="235"/>
      <c r="D20" s="270" t="str">
        <f>'Full Database'!U15</f>
        <v>9150-3</v>
      </c>
      <c r="E20" s="132" t="str">
        <f>'Full Database'!T15</f>
        <v>Not listed</v>
      </c>
      <c r="F20" s="238" t="str">
        <f>HYPERLINK('Full Database'!V15,"Label PDF")</f>
        <v>Label PDF</v>
      </c>
      <c r="G20" s="135" t="str">
        <f>IF(ISNUMBER('Full Database'!W15),"Yes                  See Page "&amp;'Full Database'!W15,"No")</f>
        <v>Yes                  See Page 8</v>
      </c>
      <c r="H20" s="176" t="str">
        <f>IF(ISNUMBER('Full Database'!X15),"Yes                  See Page "&amp;'Full Database'!X15,"No")</f>
        <v>Yes                  See Page 11</v>
      </c>
      <c r="I20" s="176" t="str">
        <f>IF(ISNUMBER('Full Database'!Y15),"Yes                  See Page "&amp;'Full Database'!Y15,"No")</f>
        <v>Yes                  See Page 21</v>
      </c>
      <c r="J20" s="176" t="str">
        <f>+'Full Database'!Z15</f>
        <v>No</v>
      </c>
      <c r="K20" s="328">
        <f>'Full Database'!AA15</f>
        <v>42642</v>
      </c>
      <c r="L20" s="138" t="str">
        <f>+'Full Database'!AD15</f>
        <v>None</v>
      </c>
      <c r="M20" s="101"/>
    </row>
    <row r="21" spans="1:13" ht="28.8" x14ac:dyDescent="0.3">
      <c r="A21" s="110" t="str">
        <f>'Full Database'!A16</f>
        <v>Di-Oxy Solv</v>
      </c>
      <c r="B21" s="111"/>
      <c r="C21" s="235"/>
      <c r="D21" s="270" t="str">
        <f>'Full Database'!U16</f>
        <v>72160-2</v>
      </c>
      <c r="E21" s="132" t="str">
        <f>'Full Database'!T16</f>
        <v>Allowed with restrictions</v>
      </c>
      <c r="F21" s="238" t="str">
        <f>HYPERLINK('Full Database'!V16,"Label PDF")</f>
        <v>Label PDF</v>
      </c>
      <c r="G21" s="135" t="str">
        <f>IF(ISNUMBER('Full Database'!W16),"Yes                  See Page "&amp;'Full Database'!W16,"No")</f>
        <v>No</v>
      </c>
      <c r="H21" s="176" t="str">
        <f>IF(ISNUMBER('Full Database'!X16),"Yes                  See Page "&amp;'Full Database'!X16,"No")</f>
        <v>Yes                  See Page 7</v>
      </c>
      <c r="I21" s="176" t="str">
        <f>IF(ISNUMBER('Full Database'!Y16),"Yes                  See Page "&amp;'Full Database'!Y16,"No")</f>
        <v>No</v>
      </c>
      <c r="J21" s="176" t="str">
        <f>+'Full Database'!Z16</f>
        <v>No</v>
      </c>
      <c r="K21" s="328">
        <f>'Full Database'!AA16</f>
        <v>39406</v>
      </c>
      <c r="L21" s="138" t="str">
        <f>+'Full Database'!AD16</f>
        <v>None</v>
      </c>
      <c r="M21" s="101"/>
    </row>
    <row r="22" spans="1:13" ht="28.8" x14ac:dyDescent="0.3">
      <c r="A22" s="110" t="str">
        <f>'Full Database'!A17</f>
        <v>Dixichlor Lite</v>
      </c>
      <c r="B22" s="111"/>
      <c r="C22" s="235"/>
      <c r="D22" s="270" t="str">
        <f>'Full Database'!U17</f>
        <v>813-14</v>
      </c>
      <c r="E22" s="132" t="str">
        <f>'Full Database'!T17</f>
        <v>Not listed</v>
      </c>
      <c r="F22" s="238" t="str">
        <f>HYPERLINK('Full Database'!V17,"Label PDF")</f>
        <v>Label PDF</v>
      </c>
      <c r="G22" s="135" t="str">
        <f>IF(ISNUMBER('Full Database'!W17),"Yes                  See Page "&amp;'Full Database'!W17,"No")</f>
        <v>Yes                  See Page 12</v>
      </c>
      <c r="H22" s="176" t="str">
        <f>IF(ISNUMBER('Full Database'!X17),"Yes                  See Page "&amp;'Full Database'!X17,"No")</f>
        <v>Yes                  See Page 6</v>
      </c>
      <c r="I22" s="176" t="str">
        <f>IF(ISNUMBER('Full Database'!Y17),"Yes                  See Page "&amp;'Full Database'!Y17,"No")</f>
        <v>No</v>
      </c>
      <c r="J22" s="176" t="str">
        <f>+'Full Database'!Z17</f>
        <v>No</v>
      </c>
      <c r="K22" s="328">
        <f>'Full Database'!AA17</f>
        <v>41331</v>
      </c>
      <c r="L22" s="138" t="str">
        <f>+'Full Database'!AD17</f>
        <v>None</v>
      </c>
      <c r="M22" s="101"/>
    </row>
    <row r="23" spans="1:13" ht="28.8" x14ac:dyDescent="0.3">
      <c r="A23" s="110" t="str">
        <f>'Full Database'!A18</f>
        <v>ECR Calcium Hypochlorite AST (Aquafit)</v>
      </c>
      <c r="B23" s="111"/>
      <c r="C23" s="235"/>
      <c r="D23" s="270" t="str">
        <f>'Full Database'!U18</f>
        <v xml:space="preserve"> 86460-4</v>
      </c>
      <c r="E23" s="132" t="str">
        <f>'Full Database'!T18</f>
        <v>Not listed</v>
      </c>
      <c r="F23" s="238" t="str">
        <f>HYPERLINK('Full Database'!V18,"Label PDF")</f>
        <v>Label PDF</v>
      </c>
      <c r="G23" s="135" t="str">
        <f>IF(ISNUMBER('Full Database'!W18),"Yes                  See Page "&amp;'Full Database'!W18,"No")</f>
        <v>Yes                  See Page 7</v>
      </c>
      <c r="H23" s="176" t="str">
        <f>IF(ISNUMBER('Full Database'!X18),"Yes                  See Page "&amp;'Full Database'!X18,"No")</f>
        <v>Yes                  See Page 12</v>
      </c>
      <c r="I23" s="176" t="str">
        <f>IF(ISNUMBER('Full Database'!Y18),"Yes                  See Page "&amp;'Full Database'!Y18,"No")</f>
        <v>Yes                  See Page 14</v>
      </c>
      <c r="J23" s="176" t="str">
        <f>+'Full Database'!Z18</f>
        <v>No</v>
      </c>
      <c r="K23" s="328">
        <f>'Full Database'!AA18</f>
        <v>40619</v>
      </c>
      <c r="L23" s="138" t="str">
        <f>+'Full Database'!AD18</f>
        <v>None</v>
      </c>
      <c r="M23" s="101"/>
    </row>
    <row r="24" spans="1:13" ht="28.8" x14ac:dyDescent="0.3">
      <c r="A24" s="110" t="str">
        <f>'Full Database'!A19</f>
        <v xml:space="preserve">ECR Calcium Hypochlorite granules </v>
      </c>
      <c r="B24" s="111"/>
      <c r="C24" s="235"/>
      <c r="D24" s="270" t="str">
        <f>'Full Database'!U19</f>
        <v>86460-1</v>
      </c>
      <c r="E24" s="132" t="str">
        <f>'Full Database'!T19</f>
        <v>Not listed</v>
      </c>
      <c r="F24" s="238" t="str">
        <f>HYPERLINK('Full Database'!V19,"Label PDF")</f>
        <v>Label PDF</v>
      </c>
      <c r="G24" s="135" t="str">
        <f>IF(ISNUMBER('Full Database'!W19),"Yes                  See Page "&amp;'Full Database'!W19,"No")</f>
        <v>Yes                  See Page 7</v>
      </c>
      <c r="H24" s="176" t="str">
        <f>IF(ISNUMBER('Full Database'!X19),"Yes                  See Page "&amp;'Full Database'!X19,"No")</f>
        <v>Yes                  See Page 13</v>
      </c>
      <c r="I24" s="176" t="str">
        <f>IF(ISNUMBER('Full Database'!Y19),"Yes                  See Page "&amp;'Full Database'!Y19,"No")</f>
        <v>Yes                  See Page 14</v>
      </c>
      <c r="J24" s="176" t="str">
        <f>+'Full Database'!Z19</f>
        <v>No</v>
      </c>
      <c r="K24" s="328">
        <f>'Full Database'!AA19</f>
        <v>40619</v>
      </c>
      <c r="L24" s="138" t="str">
        <f>+'Full Database'!AD19</f>
        <v>None</v>
      </c>
      <c r="M24" s="101"/>
    </row>
    <row r="25" spans="1:13" ht="28.8" x14ac:dyDescent="0.3">
      <c r="A25" s="110" t="str">
        <f>'Full Database'!A20</f>
        <v>ECR Calcium Hypochlorite T</v>
      </c>
      <c r="B25" s="111"/>
      <c r="C25" s="235"/>
      <c r="D25" s="270" t="str">
        <f>'Full Database'!U20</f>
        <v>86460-3</v>
      </c>
      <c r="E25" s="132" t="str">
        <f>'Full Database'!T20</f>
        <v>Not listed</v>
      </c>
      <c r="F25" s="238" t="str">
        <f>HYPERLINK('Full Database'!V20,"Label PDF")</f>
        <v>Label PDF</v>
      </c>
      <c r="G25" s="135" t="str">
        <f>IF(ISNUMBER('Full Database'!W20),"Yes                  See Page "&amp;'Full Database'!W20,"No")</f>
        <v>Yes                  See Page 7</v>
      </c>
      <c r="H25" s="176" t="str">
        <f>IF(ISNUMBER('Full Database'!X20),"Yes                  See Page "&amp;'Full Database'!X20,"No")</f>
        <v>Yes                  See Page 12</v>
      </c>
      <c r="I25" s="176" t="str">
        <f>IF(ISNUMBER('Full Database'!Y20),"Yes                  See Page "&amp;'Full Database'!Y20,"No")</f>
        <v>Yes                  See Page 14</v>
      </c>
      <c r="J25" s="176" t="str">
        <f>+'Full Database'!Z20</f>
        <v>No</v>
      </c>
      <c r="K25" s="328">
        <f>'Full Database'!AA20</f>
        <v>40619</v>
      </c>
      <c r="L25" s="138" t="str">
        <f>+'Full Database'!AD20</f>
        <v>None</v>
      </c>
      <c r="M25" s="101"/>
    </row>
    <row r="26" spans="1:13" ht="28.8" x14ac:dyDescent="0.3">
      <c r="A26" s="110" t="str">
        <f>'Full Database'!A21</f>
        <v>Freshgard 72</v>
      </c>
      <c r="B26" s="111"/>
      <c r="C26" s="235"/>
      <c r="D26" s="270" t="str">
        <f>'Full Database'!U21</f>
        <v>8764-54</v>
      </c>
      <c r="E26" s="132" t="str">
        <f>'Full Database'!T21</f>
        <v>Not listed</v>
      </c>
      <c r="F26" s="238" t="str">
        <f>HYPERLINK('Full Database'!V21,"Label PDF")</f>
        <v>Label PDF</v>
      </c>
      <c r="G26" s="135" t="str">
        <f>IF(ISNUMBER('Full Database'!W21),"Yes                  See Page "&amp;'Full Database'!W21,"No")</f>
        <v>Yes                  See Page 6</v>
      </c>
      <c r="H26" s="176" t="str">
        <f>IF(ISNUMBER('Full Database'!X21),"Yes                  See Page "&amp;'Full Database'!X21,"No")</f>
        <v>Yes                  See Page 5</v>
      </c>
      <c r="I26" s="176" t="str">
        <f>IF(ISNUMBER('Full Database'!Y21),"Yes                  See Page "&amp;'Full Database'!Y21,"No")</f>
        <v>No</v>
      </c>
      <c r="J26" s="176" t="str">
        <f>+'Full Database'!Z21</f>
        <v>No</v>
      </c>
      <c r="K26" s="328">
        <f>'Full Database'!AA21</f>
        <v>41344</v>
      </c>
      <c r="L26" s="138" t="str">
        <f>+'Full Database'!AD21</f>
        <v>None</v>
      </c>
      <c r="M26" s="101"/>
    </row>
    <row r="27" spans="1:13" ht="28.8" x14ac:dyDescent="0.3">
      <c r="A27" s="110" t="str">
        <f>'Full Database'!A22</f>
        <v xml:space="preserve">HTH Dry Chlorinator Tablets for Swimming Pools </v>
      </c>
      <c r="B27" s="111"/>
      <c r="C27" s="235"/>
      <c r="D27" s="270" t="str">
        <f>'Full Database'!U22</f>
        <v>1258-969</v>
      </c>
      <c r="E27" s="132" t="str">
        <f>'Full Database'!T22</f>
        <v>Not listed</v>
      </c>
      <c r="F27" s="238" t="str">
        <f>HYPERLINK('Full Database'!V22,"Label PDF")</f>
        <v>Label PDF</v>
      </c>
      <c r="G27" s="135" t="str">
        <f>IF(ISNUMBER('Full Database'!W22),"Yes                  See Page "&amp;'Full Database'!W22,"No")</f>
        <v>Yes                  See Page 12</v>
      </c>
      <c r="H27" s="176" t="str">
        <f>IF(ISNUMBER('Full Database'!X22),"Yes                  See Page "&amp;'Full Database'!X22,"No")</f>
        <v>Yes                  See Page 20</v>
      </c>
      <c r="I27" s="176" t="str">
        <f>IF(ISNUMBER('Full Database'!Y22),"Yes                  See Page "&amp;'Full Database'!Y22,"No")</f>
        <v>Yes                  See Page 24</v>
      </c>
      <c r="J27" s="176" t="str">
        <f>+'Full Database'!Z22</f>
        <v>No</v>
      </c>
      <c r="K27" s="328">
        <f>'Full Database'!AA22</f>
        <v>41340</v>
      </c>
      <c r="L27" s="138" t="str">
        <f>+'Full Database'!AD22</f>
        <v>None</v>
      </c>
      <c r="M27" s="101"/>
    </row>
    <row r="28" spans="1:13" ht="28.8" x14ac:dyDescent="0.3">
      <c r="A28" s="110" t="str">
        <f>'Full Database'!A23</f>
        <v>Hypo 150</v>
      </c>
      <c r="B28" s="111"/>
      <c r="C28" s="235"/>
      <c r="D28" s="270" t="str">
        <f>'Full Database'!U23</f>
        <v>67649-20001</v>
      </c>
      <c r="E28" s="132" t="str">
        <f>'Full Database'!T23</f>
        <v>Not listed</v>
      </c>
      <c r="F28" s="238" t="str">
        <f>HYPERLINK('Full Database'!V23,"Label PDF")</f>
        <v>Label PDF</v>
      </c>
      <c r="G28" s="135" t="str">
        <f>IF(ISNUMBER('Full Database'!W23),"Yes                  See Page "&amp;'Full Database'!W23,"No")</f>
        <v>Yes                  See Page 8</v>
      </c>
      <c r="H28" s="176" t="str">
        <f>IF(ISNUMBER('Full Database'!X23),"Yes                  See Page "&amp;'Full Database'!X23,"No")</f>
        <v>Yes                  See Page 18</v>
      </c>
      <c r="I28" s="176" t="str">
        <f>IF(ISNUMBER('Full Database'!Y23),"Yes                  See Page "&amp;'Full Database'!Y23,"No")</f>
        <v>No</v>
      </c>
      <c r="J28" s="176" t="str">
        <f>+'Full Database'!Z23</f>
        <v>No</v>
      </c>
      <c r="K28" s="328">
        <f>'Full Database'!AA23</f>
        <v>42566</v>
      </c>
      <c r="L28" s="138" t="str">
        <f>+'Full Database'!AD23</f>
        <v>None</v>
      </c>
      <c r="M28" s="101"/>
    </row>
    <row r="29" spans="1:13" ht="28.8" x14ac:dyDescent="0.3">
      <c r="A29" s="110" t="str">
        <f>'Full Database'!A24</f>
        <v>Induclor Calcium Hypochlorite Granules</v>
      </c>
      <c r="B29" s="111"/>
      <c r="C29" s="235"/>
      <c r="D29" s="270" t="str">
        <f>'Full Database'!U24</f>
        <v>748-239</v>
      </c>
      <c r="E29" s="132" t="str">
        <f>'Full Database'!T24</f>
        <v>Allowed with restrictions</v>
      </c>
      <c r="F29" s="238" t="str">
        <f>HYPERLINK('Full Database'!V24,"Label PDF")</f>
        <v>Label PDF</v>
      </c>
      <c r="G29" s="135" t="str">
        <f>IF(ISNUMBER('Full Database'!W24),"Yes                  See Page "&amp;'Full Database'!W24,"No")</f>
        <v>Yes                  See Page 19</v>
      </c>
      <c r="H29" s="176" t="str">
        <f>IF(ISNUMBER('Full Database'!X24),"Yes                  See Page "&amp;'Full Database'!X24,"No")</f>
        <v>Yes                  See Page 26</v>
      </c>
      <c r="I29" s="176" t="str">
        <f>IF(ISNUMBER('Full Database'!Y24),"Yes                  See Page "&amp;'Full Database'!Y24,"No")</f>
        <v>Yes                  See Page 31</v>
      </c>
      <c r="J29" s="176" t="str">
        <f>+'Full Database'!Z24</f>
        <v>No</v>
      </c>
      <c r="K29" s="328">
        <f>'Full Database'!AA24</f>
        <v>41894</v>
      </c>
      <c r="L29" s="138" t="str">
        <f>+'Full Database'!AD24</f>
        <v>None</v>
      </c>
      <c r="M29" s="101"/>
    </row>
    <row r="30" spans="1:13" ht="28.8" x14ac:dyDescent="0.3">
      <c r="A30" s="110" t="str">
        <f>'Full Database'!A25</f>
        <v>Liquichlor 12.5% Solution</v>
      </c>
      <c r="B30" s="111"/>
      <c r="C30" s="235"/>
      <c r="D30" s="270" t="str">
        <f>'Full Database'!U25</f>
        <v>550-198</v>
      </c>
      <c r="E30" s="132" t="str">
        <f>'Full Database'!T25</f>
        <v>Not listed</v>
      </c>
      <c r="F30" s="238" t="str">
        <f>HYPERLINK('Full Database'!V25,"Label PDF")</f>
        <v>Label PDF</v>
      </c>
      <c r="G30" s="135" t="str">
        <f>IF(ISNUMBER('Full Database'!W25),"Yes                  See Page "&amp;'Full Database'!W25,"No")</f>
        <v>Yes                  See Page 8</v>
      </c>
      <c r="H30" s="176" t="str">
        <f>IF(ISNUMBER('Full Database'!X25),"Yes                  See Page "&amp;'Full Database'!X25,"No")</f>
        <v>Yes                  See Page 16</v>
      </c>
      <c r="I30" s="176" t="str">
        <f>IF(ISNUMBER('Full Database'!Y25),"Yes                  See Page "&amp;'Full Database'!Y25,"No")</f>
        <v>No</v>
      </c>
      <c r="J30" s="176" t="str">
        <f>+'Full Database'!Z25</f>
        <v>No</v>
      </c>
      <c r="K30" s="328">
        <f>'Full Database'!AA25</f>
        <v>40777</v>
      </c>
      <c r="L30" s="138" t="str">
        <f>+'Full Database'!AD25</f>
        <v>None</v>
      </c>
      <c r="M30" s="101"/>
    </row>
    <row r="31" spans="1:13" ht="28.8" x14ac:dyDescent="0.3">
      <c r="A31" s="110" t="str">
        <f>'Full Database'!A26</f>
        <v>Maguard 5626</v>
      </c>
      <c r="B31" s="111"/>
      <c r="C31" s="235"/>
      <c r="D31" s="270" t="str">
        <f>'Full Database'!U26</f>
        <v>10324-214</v>
      </c>
      <c r="E31" s="132" t="str">
        <f>'Full Database'!T26</f>
        <v>Allowed with restrictions</v>
      </c>
      <c r="F31" s="238" t="str">
        <f>HYPERLINK('Full Database'!V26,"Label PDF")</f>
        <v>Label PDF</v>
      </c>
      <c r="G31" s="135" t="str">
        <f>IF(ISNUMBER('Full Database'!W26),"Yes                  See Page "&amp;'Full Database'!W26,"No")</f>
        <v>Yes                  See Page 16</v>
      </c>
      <c r="H31" s="176" t="str">
        <f>IF(ISNUMBER('Full Database'!X26),"Yes                  See Page "&amp;'Full Database'!X26,"No")</f>
        <v>Yes                  See Page 19</v>
      </c>
      <c r="I31" s="176" t="str">
        <f>IF(ISNUMBER('Full Database'!Y26),"Yes                  See Page "&amp;'Full Database'!Y26,"No")</f>
        <v>Yes                  See Page 22</v>
      </c>
      <c r="J31" s="176" t="str">
        <f>+'Full Database'!Z26</f>
        <v>For Food Contact Surfaces</v>
      </c>
      <c r="K31" s="328">
        <f>'Full Database'!AA26</f>
        <v>42158</v>
      </c>
      <c r="L31" s="138" t="str">
        <f>+'Full Database'!AD26</f>
        <v>None</v>
      </c>
      <c r="M31" s="101"/>
    </row>
    <row r="32" spans="1:13" ht="28.8" x14ac:dyDescent="0.3">
      <c r="A32" s="110" t="str">
        <f>'Full Database'!A27</f>
        <v>Olin Chlorine</v>
      </c>
      <c r="B32" s="111"/>
      <c r="C32" s="235"/>
      <c r="D32" s="270" t="str">
        <f>'Full Database'!U27</f>
        <v>72315-1</v>
      </c>
      <c r="E32" s="132" t="str">
        <f>'Full Database'!T27</f>
        <v>Not listed</v>
      </c>
      <c r="F32" s="238" t="str">
        <f>HYPERLINK('Full Database'!V27,"Label PDF")</f>
        <v>Label PDF</v>
      </c>
      <c r="G32" s="135" t="str">
        <f>IF(ISNUMBER('Full Database'!W27),"Yes                  See Page "&amp;'Full Database'!W27,"No")</f>
        <v>Yes                  See Page 5</v>
      </c>
      <c r="H32" s="176" t="str">
        <f>IF(ISNUMBER('Full Database'!X27),"Yes                  See Page "&amp;'Full Database'!X27,"No")</f>
        <v>Yes                  See Page 5</v>
      </c>
      <c r="I32" s="176" t="str">
        <f>IF(ISNUMBER('Full Database'!Y27),"Yes                  See Page "&amp;'Full Database'!Y27,"No")</f>
        <v>No</v>
      </c>
      <c r="J32" s="176" t="str">
        <f>+'Full Database'!Z27</f>
        <v>No</v>
      </c>
      <c r="K32" s="328">
        <f>'Full Database'!AA27</f>
        <v>42324</v>
      </c>
      <c r="L32" s="138" t="str">
        <f>+'Full Database'!AD27</f>
        <v>None</v>
      </c>
      <c r="M32" s="101"/>
    </row>
    <row r="33" spans="1:13" ht="28.8" x14ac:dyDescent="0.3">
      <c r="A33" s="110" t="str">
        <f>'Full Database'!A28</f>
        <v>Oxidate Broad Spectrum Bactericide/Fungicide</v>
      </c>
      <c r="B33" s="111"/>
      <c r="C33" s="235"/>
      <c r="D33" s="270" t="str">
        <f>'Full Database'!U28</f>
        <v>70299-2</v>
      </c>
      <c r="E33" s="132" t="str">
        <f>'Full Database'!T28</f>
        <v>Not listed</v>
      </c>
      <c r="F33" s="238" t="str">
        <f>HYPERLINK('Full Database'!V28,"Label PDF")</f>
        <v>Label PDF</v>
      </c>
      <c r="G33" s="135" t="str">
        <f>IF(ISNUMBER('Full Database'!W28),"Yes                  See Page "&amp;'Full Database'!W28,"No")</f>
        <v>Yes                  See Page 5</v>
      </c>
      <c r="H33" s="176" t="str">
        <f>IF(ISNUMBER('Full Database'!X28),"Yes                  See Page "&amp;'Full Database'!X28,"No")</f>
        <v>No</v>
      </c>
      <c r="I33" s="176" t="str">
        <f>IF(ISNUMBER('Full Database'!Y28),"Yes                  See Page "&amp;'Full Database'!Y28,"No")</f>
        <v>Yes                  See Page 4</v>
      </c>
      <c r="J33" s="176" t="str">
        <f>+'Full Database'!Z28</f>
        <v>No</v>
      </c>
      <c r="K33" s="328">
        <f>'Full Database'!AA28</f>
        <v>40809</v>
      </c>
      <c r="L33" s="138" t="str">
        <f>+'Full Database'!AD28</f>
        <v>None</v>
      </c>
      <c r="M33" s="101"/>
    </row>
    <row r="34" spans="1:13" ht="28.8" x14ac:dyDescent="0.3">
      <c r="A34" s="110" t="str">
        <f>'Full Database'!A29</f>
        <v>Oxine</v>
      </c>
      <c r="B34" s="111"/>
      <c r="C34" s="235"/>
      <c r="D34" s="270" t="str">
        <f>'Full Database'!U29</f>
        <v>9804-1</v>
      </c>
      <c r="E34" s="132" t="str">
        <f>'Full Database'!T29</f>
        <v>Allowed with restrictions</v>
      </c>
      <c r="F34" s="238" t="str">
        <f>HYPERLINK('Full Database'!V29,"Label PDF")</f>
        <v>Label PDF</v>
      </c>
      <c r="G34" s="135" t="str">
        <f>IF(ISNUMBER('Full Database'!W29),"Yes                  See Page "&amp;'Full Database'!W29,"No")</f>
        <v>No</v>
      </c>
      <c r="H34" s="176" t="str">
        <f>IF(ISNUMBER('Full Database'!X29),"Yes                  See Page "&amp;'Full Database'!X29,"No")</f>
        <v>Yes                  See Page 7</v>
      </c>
      <c r="I34" s="176" t="str">
        <f>IF(ISNUMBER('Full Database'!Y29),"Yes                  See Page "&amp;'Full Database'!Y29,"No")</f>
        <v>Yes                  See Page 13</v>
      </c>
      <c r="J34" s="176" t="str">
        <f>+'Full Database'!Z29</f>
        <v>No</v>
      </c>
      <c r="K34" s="328">
        <f>'Full Database'!AA29</f>
        <v>41652</v>
      </c>
      <c r="L34" s="138" t="str">
        <f>+'Full Database'!AD29</f>
        <v>None</v>
      </c>
      <c r="M34" s="101"/>
    </row>
    <row r="35" spans="1:13" ht="28.8" x14ac:dyDescent="0.3">
      <c r="A35" s="110" t="str">
        <f>'Full Database'!A30</f>
        <v>Oxonia Active</v>
      </c>
      <c r="B35" s="111"/>
      <c r="C35" s="235"/>
      <c r="D35" s="270" t="str">
        <f>'Full Database'!U30</f>
        <v>1677-129</v>
      </c>
      <c r="E35" s="132" t="str">
        <f>'Full Database'!T30</f>
        <v>Allowed with restrictions</v>
      </c>
      <c r="F35" s="238" t="str">
        <f>HYPERLINK('Full Database'!V30,"Label PDF")</f>
        <v>Label PDF</v>
      </c>
      <c r="G35" s="135" t="str">
        <f>IF(ISNUMBER('Full Database'!W30),"Yes                  See Page "&amp;'Full Database'!W30,"No")</f>
        <v>Yes                  See Page 4</v>
      </c>
      <c r="H35" s="176" t="str">
        <f>IF(ISNUMBER('Full Database'!X30),"Yes                  See Page "&amp;'Full Database'!X30,"No")</f>
        <v>No</v>
      </c>
      <c r="I35" s="176" t="str">
        <f>IF(ISNUMBER('Full Database'!Y30),"Yes                  See Page "&amp;'Full Database'!Y30,"No")</f>
        <v>No</v>
      </c>
      <c r="J35" s="176" t="str">
        <f>+'Full Database'!Z30</f>
        <v>For Food Contact Surfaces</v>
      </c>
      <c r="K35" s="328">
        <f>'Full Database'!AA30</f>
        <v>42614</v>
      </c>
      <c r="L35" s="138" t="str">
        <f>+'Full Database'!AD30</f>
        <v>None</v>
      </c>
      <c r="M35" s="101"/>
    </row>
    <row r="36" spans="1:13" ht="28.8" x14ac:dyDescent="0.3">
      <c r="A36" s="110" t="str">
        <f>'Full Database'!A31</f>
        <v>Pac-chlor 12.5%</v>
      </c>
      <c r="B36" s="111"/>
      <c r="C36" s="235"/>
      <c r="D36" s="270" t="str">
        <f>'Full Database'!U31</f>
        <v>64864-55</v>
      </c>
      <c r="E36" s="132" t="str">
        <f>'Full Database'!T31</f>
        <v>Not listed</v>
      </c>
      <c r="F36" s="238" t="str">
        <f>HYPERLINK('Full Database'!V31,"Label PDF")</f>
        <v>Label PDF</v>
      </c>
      <c r="G36" s="135" t="str">
        <f>IF(ISNUMBER('Full Database'!W31),"Yes                  See Page "&amp;'Full Database'!W31,"No")</f>
        <v>Yes                  See Page 3</v>
      </c>
      <c r="H36" s="176" t="str">
        <f>IF(ISNUMBER('Full Database'!X31),"Yes                  See Page "&amp;'Full Database'!X31,"No")</f>
        <v>Yes                  See Page 3</v>
      </c>
      <c r="I36" s="176" t="str">
        <f>IF(ISNUMBER('Full Database'!Y31),"Yes                  See Page "&amp;'Full Database'!Y31,"No")</f>
        <v>No</v>
      </c>
      <c r="J36" s="176" t="str">
        <f>+'Full Database'!Z31</f>
        <v>No</v>
      </c>
      <c r="K36" s="328">
        <f>'Full Database'!AA31</f>
        <v>41575</v>
      </c>
      <c r="L36" s="138" t="str">
        <f>+'Full Database'!AD31</f>
        <v>None</v>
      </c>
      <c r="M36" s="101"/>
    </row>
    <row r="37" spans="1:13" ht="28.8" x14ac:dyDescent="0.3">
      <c r="A37" s="110" t="str">
        <f>'Full Database'!A32</f>
        <v>Peraclean 5</v>
      </c>
      <c r="B37" s="111"/>
      <c r="C37" s="235"/>
      <c r="D37" s="270" t="str">
        <f>'Full Database'!U32</f>
        <v>54289-3</v>
      </c>
      <c r="E37" s="132" t="str">
        <f>'Full Database'!T32</f>
        <v>Allowed with restrictions</v>
      </c>
      <c r="F37" s="238" t="str">
        <f>HYPERLINK('Full Database'!V32,"Label PDF")</f>
        <v>Label PDF</v>
      </c>
      <c r="G37" s="135" t="str">
        <f>IF(ISNUMBER('Full Database'!W32),"Yes                  See Page "&amp;'Full Database'!W32,"No")</f>
        <v>Yes                  See Page 4</v>
      </c>
      <c r="H37" s="176" t="str">
        <f>IF(ISNUMBER('Full Database'!X32),"Yes                  See Page "&amp;'Full Database'!X32,"No")</f>
        <v>Yes                  See Page 5</v>
      </c>
      <c r="I37" s="176" t="str">
        <f>IF(ISNUMBER('Full Database'!Y32),"Yes                  See Page "&amp;'Full Database'!Y32,"No")</f>
        <v>No</v>
      </c>
      <c r="J37" s="176" t="str">
        <f>+'Full Database'!Z32</f>
        <v>For Food Contact Surfaces</v>
      </c>
      <c r="K37" s="328">
        <f>'Full Database'!AA32</f>
        <v>41724</v>
      </c>
      <c r="L37" s="138" t="str">
        <f>+'Full Database'!AD32</f>
        <v>None</v>
      </c>
      <c r="M37" s="101"/>
    </row>
    <row r="38" spans="1:13" ht="28.8" x14ac:dyDescent="0.3">
      <c r="A38" s="110" t="str">
        <f>'Full Database'!A33</f>
        <v xml:space="preserve"> Peraclean 15</v>
      </c>
      <c r="B38" s="111"/>
      <c r="C38" s="235"/>
      <c r="D38" s="270" t="str">
        <f>'Full Database'!U33</f>
        <v xml:space="preserve">54289-
4 </v>
      </c>
      <c r="E38" s="132" t="str">
        <f>'Full Database'!T33</f>
        <v>Allowed with restrictions</v>
      </c>
      <c r="F38" s="238" t="str">
        <f>HYPERLINK('Full Database'!V33,"Label PDF")</f>
        <v>Label PDF</v>
      </c>
      <c r="G38" s="135" t="str">
        <f>IF(ISNUMBER('Full Database'!W33),"Yes                  See Page "&amp;'Full Database'!W33,"No")</f>
        <v>Yes                  See Page 3</v>
      </c>
      <c r="H38" s="176" t="str">
        <f>IF(ISNUMBER('Full Database'!X33),"Yes                  See Page "&amp;'Full Database'!X33,"No")</f>
        <v>Yes                  See Page 3</v>
      </c>
      <c r="I38" s="176" t="str">
        <f>IF(ISNUMBER('Full Database'!Y33),"Yes                  See Page "&amp;'Full Database'!Y33,"No")</f>
        <v>Yes                  See Page 3</v>
      </c>
      <c r="J38" s="176" t="str">
        <f>+'Full Database'!Z33</f>
        <v>For Food Contact Surfaces</v>
      </c>
      <c r="K38" s="328">
        <f>'Full Database'!AA33</f>
        <v>42205</v>
      </c>
      <c r="L38" s="138" t="str">
        <f>+'Full Database'!AD33</f>
        <v>None</v>
      </c>
      <c r="M38" s="101"/>
    </row>
    <row r="39" spans="1:13" ht="43.2" x14ac:dyDescent="0.3">
      <c r="A39" s="110" t="str">
        <f>'Full Database'!A34</f>
        <v>Perasan A</v>
      </c>
      <c r="B39" s="111"/>
      <c r="C39" s="235"/>
      <c r="D39" s="270" t="str">
        <f>'Full Database'!U34</f>
        <v>63838-1</v>
      </c>
      <c r="E39" s="132" t="str">
        <f>'Full Database'!T34</f>
        <v>See Notes for restrictions</v>
      </c>
      <c r="F39" s="238" t="str">
        <f>HYPERLINK('Full Database'!V34,"Label PDF")</f>
        <v>Label PDF</v>
      </c>
      <c r="G39" s="135" t="str">
        <f>IF(ISNUMBER('Full Database'!W34),"Yes                  See Page "&amp;'Full Database'!W34,"No")</f>
        <v>Yes                  See Page 4</v>
      </c>
      <c r="H39" s="176" t="str">
        <f>IF(ISNUMBER('Full Database'!X34),"Yes                  See Page "&amp;'Full Database'!X34,"No")</f>
        <v>Yes                  See Page 7</v>
      </c>
      <c r="I39" s="176" t="str">
        <f>IF(ISNUMBER('Full Database'!Y34),"Yes                  See Page "&amp;'Full Database'!Y34,"No")</f>
        <v>Yes                  See Page 11</v>
      </c>
      <c r="J39" s="176" t="str">
        <f>+'Full Database'!Z34</f>
        <v>For Food Contact Surfaces</v>
      </c>
      <c r="K39" s="328">
        <f>'Full Database'!AA34</f>
        <v>42542</v>
      </c>
      <c r="L39" s="138" t="str">
        <f>+'Full Database'!AD34</f>
        <v>OMRI Restrictions:  
Allowed as a Processing Santizer; 
Allowed with Restrictions for Pest Control</v>
      </c>
      <c r="M39" s="101"/>
    </row>
    <row r="40" spans="1:13" ht="28.8" x14ac:dyDescent="0.3">
      <c r="A40" s="110" t="str">
        <f>'Full Database'!A35</f>
        <v>Perasan C-5</v>
      </c>
      <c r="B40" s="111"/>
      <c r="C40" s="235"/>
      <c r="D40" s="270" t="str">
        <f>'Full Database'!U35</f>
        <v>63838-13</v>
      </c>
      <c r="E40" s="132" t="str">
        <f>'Full Database'!T35</f>
        <v>Not listed</v>
      </c>
      <c r="F40" s="238" t="str">
        <f>HYPERLINK('Full Database'!V35,"Label PDF")</f>
        <v>Label PDF</v>
      </c>
      <c r="G40" s="135" t="str">
        <f>IF(ISNUMBER('Full Database'!W35),"Yes                  See Page "&amp;'Full Database'!W35,"No")</f>
        <v>Yes                  See Page 3</v>
      </c>
      <c r="H40" s="176" t="str">
        <f>IF(ISNUMBER('Full Database'!X35),"Yes                  See Page "&amp;'Full Database'!X35,"No")</f>
        <v>Yes                  See Page 3</v>
      </c>
      <c r="I40" s="176" t="str">
        <f>IF(ISNUMBER('Full Database'!Y35),"Yes                  See Page "&amp;'Full Database'!Y35,"No")</f>
        <v>No</v>
      </c>
      <c r="J40" s="176" t="str">
        <f>+'Full Database'!Z35</f>
        <v>For Food Contact Surfaces</v>
      </c>
      <c r="K40" s="328">
        <f>'Full Database'!AA35</f>
        <v>42481</v>
      </c>
      <c r="L40" s="138" t="str">
        <f>+'Full Database'!AD35</f>
        <v>None</v>
      </c>
      <c r="M40" s="101"/>
    </row>
    <row r="41" spans="1:13" ht="28.8" x14ac:dyDescent="0.3">
      <c r="A41" s="110" t="str">
        <f>'Full Database'!A36</f>
        <v>Perasan OG</v>
      </c>
      <c r="B41" s="111"/>
      <c r="C41" s="235"/>
      <c r="D41" s="270" t="str">
        <f>'Full Database'!U36</f>
        <v>63838-20</v>
      </c>
      <c r="E41" s="132" t="str">
        <f>'Full Database'!T36</f>
        <v>Not listed</v>
      </c>
      <c r="F41" s="238" t="str">
        <f>HYPERLINK('Full Database'!V36,"Label PDF")</f>
        <v>Label PDF</v>
      </c>
      <c r="G41" s="135" t="str">
        <f>IF(ISNUMBER('Full Database'!W36),"Yes                  See Page "&amp;'Full Database'!W36,"No")</f>
        <v>No</v>
      </c>
      <c r="H41" s="176" t="str">
        <f>IF(ISNUMBER('Full Database'!X36),"Yes                  See Page "&amp;'Full Database'!X36,"No")</f>
        <v>Yes                  See Page 6</v>
      </c>
      <c r="I41" s="176" t="str">
        <f>IF(ISNUMBER('Full Database'!Y36),"Yes                  See Page "&amp;'Full Database'!Y36,"No")</f>
        <v>No</v>
      </c>
      <c r="J41" s="176" t="str">
        <f>+'Full Database'!Z36</f>
        <v>No</v>
      </c>
      <c r="K41" s="328">
        <f>'Full Database'!AA36</f>
        <v>42573</v>
      </c>
      <c r="L41" s="138" t="str">
        <f>+'Full Database'!AD36</f>
        <v>None</v>
      </c>
      <c r="M41" s="101"/>
    </row>
    <row r="42" spans="1:13" ht="28.8" x14ac:dyDescent="0.3">
      <c r="A42" s="110" t="str">
        <f>'Full Database'!A37</f>
        <v>PerOx Extreme</v>
      </c>
      <c r="B42" s="111"/>
      <c r="C42" s="235"/>
      <c r="D42" s="270" t="str">
        <f>'Full Database'!U37</f>
        <v>833-5</v>
      </c>
      <c r="E42" s="132" t="str">
        <f>'Full Database'!T37</f>
        <v>Allowed with restrictions</v>
      </c>
      <c r="F42" s="238" t="str">
        <f>HYPERLINK('Full Database'!V37,"Label PDF")</f>
        <v>Label PDF</v>
      </c>
      <c r="G42" s="135" t="str">
        <f>IF(ISNUMBER('Full Database'!W37),"Yes                  See Page "&amp;'Full Database'!W37,"No")</f>
        <v>Yes                  See Page 5</v>
      </c>
      <c r="H42" s="176" t="str">
        <f>IF(ISNUMBER('Full Database'!X37),"Yes                  See Page "&amp;'Full Database'!X37,"No")</f>
        <v>Yes                  See Page 6</v>
      </c>
      <c r="I42" s="176" t="str">
        <f>IF(ISNUMBER('Full Database'!Y37),"Yes                  See Page "&amp;'Full Database'!Y37,"No")</f>
        <v>Yes                  See Page 7</v>
      </c>
      <c r="J42" s="176" t="str">
        <f>+'Full Database'!Z37</f>
        <v>For Food Contact Surfaces</v>
      </c>
      <c r="K42" s="328">
        <f>'Full Database'!AA37</f>
        <v>42417</v>
      </c>
      <c r="L42" s="138" t="str">
        <f>+'Full Database'!AD37</f>
        <v>None</v>
      </c>
      <c r="M42" s="101"/>
    </row>
    <row r="43" spans="1:13" ht="28.8" x14ac:dyDescent="0.3">
      <c r="A43" s="110" t="str">
        <f>'Full Database'!A38</f>
        <v>PPG 70 CAL Hypo Granules</v>
      </c>
      <c r="B43" s="111"/>
      <c r="C43" s="235"/>
      <c r="D43" s="270" t="str">
        <f>'Full Database'!U38</f>
        <v xml:space="preserve"> 748-296 </v>
      </c>
      <c r="E43" s="132" t="str">
        <f>'Full Database'!T38</f>
        <v>Not listed</v>
      </c>
      <c r="F43" s="238" t="str">
        <f>HYPERLINK('Full Database'!V38,"Label PDF")</f>
        <v>Label PDF</v>
      </c>
      <c r="G43" s="135" t="str">
        <f>IF(ISNUMBER('Full Database'!W38),"Yes                  See Page "&amp;'Full Database'!W38,"No")</f>
        <v>Yes                  See Page 14</v>
      </c>
      <c r="H43" s="176" t="str">
        <f>IF(ISNUMBER('Full Database'!X38),"Yes                  See Page "&amp;'Full Database'!X38,"No")</f>
        <v>Yes                  See Page 21</v>
      </c>
      <c r="I43" s="176" t="str">
        <f>IF(ISNUMBER('Full Database'!Y38),"Yes                  See Page "&amp;'Full Database'!Y38,"No")</f>
        <v>Yes                  See Page 27</v>
      </c>
      <c r="J43" s="176" t="str">
        <f>+'Full Database'!Z38</f>
        <v>No</v>
      </c>
      <c r="K43" s="328">
        <f>'Full Database'!AA38</f>
        <v>42102</v>
      </c>
      <c r="L43" s="138" t="str">
        <f>+'Full Database'!AD38</f>
        <v>None</v>
      </c>
      <c r="M43" s="101"/>
    </row>
    <row r="44" spans="1:13" ht="28.8" x14ac:dyDescent="0.3">
      <c r="A44" s="110" t="str">
        <f>'Full Database'!A39</f>
        <v xml:space="preserve">Pro-san L </v>
      </c>
      <c r="B44" s="111"/>
      <c r="C44" s="235"/>
      <c r="D44" s="270" t="str">
        <f>'Full Database'!U39</f>
        <v>71094-2</v>
      </c>
      <c r="E44" s="132" t="str">
        <f>'Full Database'!T39</f>
        <v>Not listed</v>
      </c>
      <c r="F44" s="238" t="str">
        <f>HYPERLINK('Full Database'!V39,"Label PDF")</f>
        <v>Label PDF</v>
      </c>
      <c r="G44" s="135" t="str">
        <f>IF(ISNUMBER('Full Database'!W39),"Yes                  See Page "&amp;'Full Database'!W39,"No")</f>
        <v>Yes                  See Page 4</v>
      </c>
      <c r="H44" s="176" t="str">
        <f>IF(ISNUMBER('Full Database'!X39),"Yes                  See Page "&amp;'Full Database'!X39,"No")</f>
        <v>Yes                  See Page 4</v>
      </c>
      <c r="I44" s="176" t="str">
        <f>IF(ISNUMBER('Full Database'!Y39),"Yes                  See Page "&amp;'Full Database'!Y39,"No")</f>
        <v>No</v>
      </c>
      <c r="J44" s="176" t="str">
        <f>+'Full Database'!Z39</f>
        <v>For Food Contact Surfaces</v>
      </c>
      <c r="K44" s="328">
        <f>'Full Database'!AA39</f>
        <v>39420</v>
      </c>
      <c r="L44" s="138" t="str">
        <f>+'Full Database'!AD39</f>
        <v>None</v>
      </c>
      <c r="M44" s="101"/>
    </row>
    <row r="45" spans="1:13" ht="28.8" x14ac:dyDescent="0.3">
      <c r="A45" s="110" t="str">
        <f>'Full Database'!A40</f>
        <v>Puma</v>
      </c>
      <c r="B45" s="111"/>
      <c r="C45" s="235"/>
      <c r="D45" s="270" t="str">
        <f>'Full Database'!U40</f>
        <v>5813-100</v>
      </c>
      <c r="E45" s="132" t="str">
        <f>'Full Database'!T40</f>
        <v>Not listed</v>
      </c>
      <c r="F45" s="238" t="str">
        <f>HYPERLINK('Full Database'!V40,"Label PDF")</f>
        <v>Label PDF</v>
      </c>
      <c r="G45" s="135" t="str">
        <f>IF(ISNUMBER('Full Database'!W40),"Yes                  See Page "&amp;'Full Database'!W40,"No")</f>
        <v>Yes                  See Page 41</v>
      </c>
      <c r="H45" s="176" t="str">
        <f>IF(ISNUMBER('Full Database'!X40),"Yes                  See Page "&amp;'Full Database'!X40,"No")</f>
        <v>Yes                  See Page 49</v>
      </c>
      <c r="I45" s="176" t="str">
        <f>IF(ISNUMBER('Full Database'!Y40),"Yes                  See Page "&amp;'Full Database'!Y40,"No")</f>
        <v>No</v>
      </c>
      <c r="J45" s="176" t="str">
        <f>+'Full Database'!Z40</f>
        <v>For Food Contact Surfaces</v>
      </c>
      <c r="K45" s="328">
        <f>'Full Database'!AA40</f>
        <v>42719</v>
      </c>
      <c r="L45" s="138" t="str">
        <f>+'Full Database'!AD40</f>
        <v>None</v>
      </c>
      <c r="M45" s="101"/>
    </row>
    <row r="46" spans="1:13" ht="28.8" x14ac:dyDescent="0.3">
      <c r="A46" s="110" t="str">
        <f>'Full Database'!A41</f>
        <v>Pure Bright Germicidal Ultra Bleach</v>
      </c>
      <c r="B46" s="111"/>
      <c r="C46" s="235"/>
      <c r="D46" s="270" t="str">
        <f>'Full Database'!U41</f>
        <v>70271-13</v>
      </c>
      <c r="E46" s="132" t="str">
        <f>'Full Database'!T41</f>
        <v>Not listed</v>
      </c>
      <c r="F46" s="238" t="str">
        <f>HYPERLINK('Full Database'!V41,"Label PDF")</f>
        <v>Label PDF</v>
      </c>
      <c r="G46" s="135" t="str">
        <f>IF(ISNUMBER('Full Database'!W41),"Yes                  See Page "&amp;'Full Database'!W41,"No")</f>
        <v>Yes                  See Page 20</v>
      </c>
      <c r="H46" s="176" t="str">
        <f>IF(ISNUMBER('Full Database'!X41),"Yes                  See Page "&amp;'Full Database'!X41,"No")</f>
        <v>Yes                  See Page 24</v>
      </c>
      <c r="I46" s="176" t="str">
        <f>IF(ISNUMBER('Full Database'!Y41),"Yes                  See Page "&amp;'Full Database'!Y41,"No")</f>
        <v>No</v>
      </c>
      <c r="J46" s="176" t="str">
        <f>+'Full Database'!Z41</f>
        <v>For Food Contact Surfaces</v>
      </c>
      <c r="K46" s="328">
        <f>'Full Database'!AA41</f>
        <v>42620</v>
      </c>
      <c r="L46" s="138" t="str">
        <f>+'Full Database'!AD41</f>
        <v>None</v>
      </c>
      <c r="M46" s="101"/>
    </row>
    <row r="47" spans="1:13" ht="28.8" x14ac:dyDescent="0.3">
      <c r="A47" s="110" t="str">
        <f>'Full Database'!A42</f>
        <v>Re-Ox</v>
      </c>
      <c r="B47" s="111"/>
      <c r="C47" s="235"/>
      <c r="D47" s="270" t="str">
        <f>'Full Database'!U42</f>
        <v>87437-1</v>
      </c>
      <c r="E47" s="132" t="str">
        <f>'Full Database'!T42</f>
        <v>Not listed</v>
      </c>
      <c r="F47" s="238" t="str">
        <f>HYPERLINK('Full Database'!V42,"Label PDF")</f>
        <v>Label PDF</v>
      </c>
      <c r="G47" s="135" t="str">
        <f>IF(ISNUMBER('Full Database'!W42),"Yes                  See Page "&amp;'Full Database'!W42,"No")</f>
        <v>Yes                  See Page 4</v>
      </c>
      <c r="H47" s="176" t="str">
        <f>IF(ISNUMBER('Full Database'!X42),"Yes                  See Page "&amp;'Full Database'!X42,"No")</f>
        <v>Yes                  See Page 4</v>
      </c>
      <c r="I47" s="176" t="str">
        <f>IF(ISNUMBER('Full Database'!Y42),"Yes                  See Page "&amp;'Full Database'!Y42,"No")</f>
        <v>No</v>
      </c>
      <c r="J47" s="176" t="str">
        <f>+'Full Database'!Z42</f>
        <v>For Food Contact Surfaces</v>
      </c>
      <c r="K47" s="328">
        <f>'Full Database'!AA42</f>
        <v>41857</v>
      </c>
      <c r="L47" s="138" t="str">
        <f>+'Full Database'!AD42</f>
        <v>None</v>
      </c>
      <c r="M47" s="101"/>
    </row>
    <row r="48" spans="1:13" ht="28.8" x14ac:dyDescent="0.3">
      <c r="A48" s="110" t="str">
        <f>'Full Database'!A43</f>
        <v>Sanidate 5.0</v>
      </c>
      <c r="B48" s="111"/>
      <c r="C48" s="235"/>
      <c r="D48" s="270" t="str">
        <f>'Full Database'!U43</f>
        <v>70299-19</v>
      </c>
      <c r="E48" s="132" t="str">
        <f>'Full Database'!T43</f>
        <v>Allowed with restrictions</v>
      </c>
      <c r="F48" s="238" t="str">
        <f>HYPERLINK('Full Database'!V43,"Label PDF")</f>
        <v>Label PDF</v>
      </c>
      <c r="G48" s="135" t="str">
        <f>IF(ISNUMBER('Full Database'!W43),"Yes                  See Page "&amp;'Full Database'!W43,"No")</f>
        <v>Yes                  See Page 12</v>
      </c>
      <c r="H48" s="176" t="str">
        <f>IF(ISNUMBER('Full Database'!X43),"Yes                  See Page "&amp;'Full Database'!X43,"No")</f>
        <v>Yes                  See Page 21</v>
      </c>
      <c r="I48" s="176" t="str">
        <f>IF(ISNUMBER('Full Database'!Y43),"Yes                  See Page "&amp;'Full Database'!Y43,"No")</f>
        <v>Yes                  See Page 24</v>
      </c>
      <c r="J48" s="176" t="str">
        <f>+'Full Database'!Z43</f>
        <v>For Food Contact Surfaces</v>
      </c>
      <c r="K48" s="328">
        <f>'Full Database'!AA43</f>
        <v>42591</v>
      </c>
      <c r="L48" s="138" t="str">
        <f>+'Full Database'!AD43</f>
        <v>None</v>
      </c>
      <c r="M48" s="101"/>
    </row>
    <row r="49" spans="1:13" ht="28.8" x14ac:dyDescent="0.3">
      <c r="A49" s="110" t="str">
        <f>'Full Database'!A44</f>
        <v>Sanidate 12.0</v>
      </c>
      <c r="B49" s="111"/>
      <c r="C49" s="235"/>
      <c r="D49" s="270" t="str">
        <f>'Full Database'!U44</f>
        <v>70299-18</v>
      </c>
      <c r="E49" s="132" t="str">
        <f>'Full Database'!T44</f>
        <v>Allowed</v>
      </c>
      <c r="F49" s="238" t="str">
        <f>HYPERLINK('Full Database'!V44,"Label PDF")</f>
        <v>Label PDF</v>
      </c>
      <c r="G49" s="135" t="str">
        <f>IF(ISNUMBER('Full Database'!W44),"Yes                  See Page "&amp;'Full Database'!W44,"No")</f>
        <v>No</v>
      </c>
      <c r="H49" s="176" t="str">
        <f>IF(ISNUMBER('Full Database'!X44),"Yes                  See Page "&amp;'Full Database'!X44,"No")</f>
        <v>Yes                  See Page 5</v>
      </c>
      <c r="I49" s="176" t="str">
        <f>IF(ISNUMBER('Full Database'!Y44),"Yes                  See Page "&amp;'Full Database'!Y44,"No")</f>
        <v>Yes                  See Page 10</v>
      </c>
      <c r="J49" s="176" t="str">
        <f>+'Full Database'!Z44</f>
        <v>No</v>
      </c>
      <c r="K49" s="328">
        <f>'Full Database'!AA44</f>
        <v>42723</v>
      </c>
      <c r="L49" s="138" t="str">
        <f>+'Full Database'!AD44</f>
        <v>None</v>
      </c>
      <c r="M49" s="101"/>
    </row>
    <row r="50" spans="1:13" ht="28.8" x14ac:dyDescent="0.3">
      <c r="A50" s="110" t="str">
        <f>'Full Database'!A45</f>
        <v>SaniDate 15.0</v>
      </c>
      <c r="B50" s="111"/>
      <c r="C50" s="235"/>
      <c r="D50" s="270" t="str">
        <f>'Full Database'!U45</f>
        <v>70299-26</v>
      </c>
      <c r="E50" s="132" t="str">
        <f>'Full Database'!T45</f>
        <v>Not listed</v>
      </c>
      <c r="F50" s="238" t="str">
        <f>HYPERLINK('Full Database'!V45,"Label PDF")</f>
        <v>Label PDF</v>
      </c>
      <c r="G50" s="135" t="str">
        <f>IF(ISNUMBER('Full Database'!W45),"Yes                  See Page "&amp;'Full Database'!W45,"No")</f>
        <v>Yes                  See Page 4</v>
      </c>
      <c r="H50" s="176" t="str">
        <f>IF(ISNUMBER('Full Database'!X45),"Yes                  See Page "&amp;'Full Database'!X45,"No")</f>
        <v>Yes                  See Page 3</v>
      </c>
      <c r="I50" s="176" t="str">
        <f>IF(ISNUMBER('Full Database'!Y45),"Yes                  See Page "&amp;'Full Database'!Y45,"No")</f>
        <v>No</v>
      </c>
      <c r="J50" s="176" t="str">
        <f>+'Full Database'!Z45</f>
        <v>For Food Contact Surfaces</v>
      </c>
      <c r="K50" s="328">
        <f>'Full Database'!AA45</f>
        <v>42675</v>
      </c>
      <c r="L50" s="138" t="str">
        <f>+'Full Database'!AD45</f>
        <v>None</v>
      </c>
      <c r="M50" s="101"/>
    </row>
    <row r="51" spans="1:13" ht="28.8" x14ac:dyDescent="0.3">
      <c r="A51" s="110" t="str">
        <f>'Full Database'!A46</f>
        <v xml:space="preserve">Sanidate Ready to Use </v>
      </c>
      <c r="B51" s="111"/>
      <c r="C51" s="235"/>
      <c r="D51" s="270" t="str">
        <f>'Full Database'!U46</f>
        <v>70299-9</v>
      </c>
      <c r="E51" s="132" t="str">
        <f>'Full Database'!T46</f>
        <v>Not listed</v>
      </c>
      <c r="F51" s="238" t="str">
        <f>HYPERLINK('Full Database'!V46,"Label PDF")</f>
        <v>Label PDF</v>
      </c>
      <c r="G51" s="135" t="str">
        <f>IF(ISNUMBER('Full Database'!W46),"Yes                  See Page "&amp;'Full Database'!W46,"No")</f>
        <v>Yes                  See Page 4</v>
      </c>
      <c r="H51" s="176" t="str">
        <f>IF(ISNUMBER('Full Database'!X46),"Yes                  See Page "&amp;'Full Database'!X46,"No")</f>
        <v>Yes                  See Page 4</v>
      </c>
      <c r="I51" s="176" t="str">
        <f>IF(ISNUMBER('Full Database'!Y46),"Yes                  See Page "&amp;'Full Database'!Y46,"No")</f>
        <v>No</v>
      </c>
      <c r="J51" s="176" t="str">
        <f>+'Full Database'!Z46</f>
        <v>For Food Contact Surfaces</v>
      </c>
      <c r="K51" s="328">
        <f>'Full Database'!AA46</f>
        <v>42405</v>
      </c>
      <c r="L51" s="138" t="str">
        <f>+'Full Database'!AD46</f>
        <v>None</v>
      </c>
      <c r="M51" s="101"/>
    </row>
    <row r="52" spans="1:13" ht="28.8" x14ac:dyDescent="0.3">
      <c r="A52" s="110" t="str">
        <f>'Full Database'!A47</f>
        <v>Selectrocide 2L500</v>
      </c>
      <c r="B52" s="111"/>
      <c r="C52" s="235"/>
      <c r="D52" s="270" t="str">
        <f>'Full Database'!U47</f>
        <v>74986-4</v>
      </c>
      <c r="E52" s="132" t="str">
        <f>'Full Database'!T47</f>
        <v>Allowed with restrictions</v>
      </c>
      <c r="F52" s="238" t="str">
        <f>HYPERLINK('Full Database'!V47,"Label PDF")</f>
        <v>Label PDF</v>
      </c>
      <c r="G52" s="135" t="str">
        <f>IF(ISNUMBER('Full Database'!W47),"Yes                  See Page "&amp;'Full Database'!W47,"No")</f>
        <v>Yes                  See Page 6</v>
      </c>
      <c r="H52" s="176" t="str">
        <f>IF(ISNUMBER('Full Database'!X47),"Yes                  See Page "&amp;'Full Database'!X47,"No")</f>
        <v>Yes                  See Page 6</v>
      </c>
      <c r="I52" s="176" t="str">
        <f>IF(ISNUMBER('Full Database'!Y47),"Yes                  See Page "&amp;'Full Database'!Y47,"No")</f>
        <v>Yes                  See Page 6</v>
      </c>
      <c r="J52" s="176" t="str">
        <f>+'Full Database'!Z47</f>
        <v>For Food Contact Surfaces</v>
      </c>
      <c r="K52" s="328">
        <f>'Full Database'!AA47</f>
        <v>41638</v>
      </c>
      <c r="L52" s="138" t="str">
        <f>+'Full Database'!AD47</f>
        <v>None</v>
      </c>
      <c r="M52" s="101"/>
    </row>
    <row r="53" spans="1:13" ht="28.8" x14ac:dyDescent="0.3">
      <c r="A53" s="110" t="str">
        <f>'Full Database'!A48</f>
        <v>Selectrocide 5G</v>
      </c>
      <c r="B53" s="111"/>
      <c r="C53" s="235"/>
      <c r="D53" s="270" t="str">
        <f>'Full Database'!U48</f>
        <v>74986-5</v>
      </c>
      <c r="E53" s="132" t="str">
        <f>'Full Database'!T48</f>
        <v>Allowed with restrictions</v>
      </c>
      <c r="F53" s="238" t="str">
        <f>HYPERLINK('Full Database'!V48,"Label PDF")</f>
        <v>Label PDF</v>
      </c>
      <c r="G53" s="135" t="str">
        <f>IF(ISNUMBER('Full Database'!W48),"Yes                  See Page "&amp;'Full Database'!W48,"No")</f>
        <v>Yes                  See Page 4</v>
      </c>
      <c r="H53" s="176" t="str">
        <f>IF(ISNUMBER('Full Database'!X48),"Yes                  See Page "&amp;'Full Database'!X48,"No")</f>
        <v>Yes                  See Page 6</v>
      </c>
      <c r="I53" s="176" t="str">
        <f>IF(ISNUMBER('Full Database'!Y48),"Yes                  See Page "&amp;'Full Database'!Y48,"No")</f>
        <v>Yes                  See Page 6</v>
      </c>
      <c r="J53" s="176" t="str">
        <f>+'Full Database'!Z48</f>
        <v>For Food Contact Surfaces</v>
      </c>
      <c r="K53" s="328">
        <f>'Full Database'!AA48</f>
        <v>42167</v>
      </c>
      <c r="L53" s="138" t="str">
        <f>+'Full Database'!AD48</f>
        <v>None</v>
      </c>
      <c r="M53" s="101"/>
    </row>
    <row r="54" spans="1:13" ht="28.8" x14ac:dyDescent="0.3">
      <c r="A54" s="110" t="str">
        <f>'Full Database'!A49</f>
        <v>Sodium Hypochlorite 12.5%</v>
      </c>
      <c r="B54" s="111"/>
      <c r="C54" s="235"/>
      <c r="D54" s="270" t="str">
        <f>'Full Database'!U49</f>
        <v>2686-20001</v>
      </c>
      <c r="E54" s="132" t="str">
        <f>'Full Database'!T49</f>
        <v>Not listed</v>
      </c>
      <c r="F54" s="238" t="str">
        <f>HYPERLINK('Full Database'!V49,"Label PDF")</f>
        <v>Label PDF</v>
      </c>
      <c r="G54" s="135" t="str">
        <f>IF(ISNUMBER('Full Database'!W49),"Yes                  See Page "&amp;'Full Database'!W49,"No")</f>
        <v>Yes                  See Page 15</v>
      </c>
      <c r="H54" s="176" t="str">
        <f>IF(ISNUMBER('Full Database'!X49),"Yes                  See Page "&amp;'Full Database'!X49,"No")</f>
        <v>Yes                  See Page 12</v>
      </c>
      <c r="I54" s="176" t="str">
        <f>IF(ISNUMBER('Full Database'!Y49),"Yes                  See Page "&amp;'Full Database'!Y49,"No")</f>
        <v>No</v>
      </c>
      <c r="J54" s="176" t="str">
        <f>+'Full Database'!Z49</f>
        <v>No</v>
      </c>
      <c r="K54" s="328">
        <f>'Full Database'!AA49</f>
        <v>41051</v>
      </c>
      <c r="L54" s="138" t="str">
        <f>+'Full Database'!AD49</f>
        <v>None</v>
      </c>
      <c r="M54" s="101"/>
    </row>
    <row r="55" spans="1:13" ht="28.8" x14ac:dyDescent="0.3">
      <c r="A55" s="110" t="str">
        <f>'Full Database'!A50</f>
        <v>Sodium Hypochlorite 12.5%</v>
      </c>
      <c r="B55" s="111"/>
      <c r="C55" s="235"/>
      <c r="D55" s="270" t="str">
        <f>'Full Database'!U50</f>
        <v>7151-20001</v>
      </c>
      <c r="E55" s="132" t="str">
        <f>'Full Database'!T50</f>
        <v>Not listed</v>
      </c>
      <c r="F55" s="238" t="str">
        <f>HYPERLINK('Full Database'!V50,"Label PDF")</f>
        <v>Label PDF</v>
      </c>
      <c r="G55" s="135" t="str">
        <f>IF(ISNUMBER('Full Database'!W50),"Yes                  See Page "&amp;'Full Database'!W50,"No")</f>
        <v>Yes                  See Page 6</v>
      </c>
      <c r="H55" s="176" t="str">
        <f>IF(ISNUMBER('Full Database'!X50),"Yes                  See Page "&amp;'Full Database'!X50,"No")</f>
        <v>Yes                  See Page 13</v>
      </c>
      <c r="I55" s="176" t="str">
        <f>IF(ISNUMBER('Full Database'!Y50),"Yes                  See Page "&amp;'Full Database'!Y50,"No")</f>
        <v>Yes                  See Page 16</v>
      </c>
      <c r="J55" s="176" t="str">
        <f>+'Full Database'!Z50</f>
        <v>No</v>
      </c>
      <c r="K55" s="328">
        <f>'Full Database'!AA50</f>
        <v>42326</v>
      </c>
      <c r="L55" s="138" t="str">
        <f>+'Full Database'!AD50</f>
        <v>None</v>
      </c>
      <c r="M55" s="101"/>
    </row>
    <row r="56" spans="1:13" ht="28.8" x14ac:dyDescent="0.3">
      <c r="A56" s="110" t="str">
        <f>'Full Database'!A51</f>
        <v>Sodium Hypochlorite Solution</v>
      </c>
      <c r="B56" s="111"/>
      <c r="C56" s="235"/>
      <c r="D56" s="270" t="str">
        <f>'Full Database'!U51</f>
        <v>33981-20001</v>
      </c>
      <c r="E56" s="132" t="str">
        <f>'Full Database'!T51</f>
        <v>Not listed</v>
      </c>
      <c r="F56" s="238" t="str">
        <f>HYPERLINK('Full Database'!V51,"Label PDF")</f>
        <v>Label PDF</v>
      </c>
      <c r="G56" s="135" t="str">
        <f>IF(ISNUMBER('Full Database'!W51),"Yes                  See Page "&amp;'Full Database'!W51,"No")</f>
        <v>Yes                  See Page 5</v>
      </c>
      <c r="H56" s="176" t="str">
        <f>IF(ISNUMBER('Full Database'!X51),"Yes                  See Page "&amp;'Full Database'!X51,"No")</f>
        <v>Yes                  See Page 11</v>
      </c>
      <c r="I56" s="176" t="str">
        <f>IF(ISNUMBER('Full Database'!Y51),"Yes                  See Page "&amp;'Full Database'!Y51,"No")</f>
        <v>No</v>
      </c>
      <c r="J56" s="176" t="str">
        <f>+'Full Database'!Z51</f>
        <v>No</v>
      </c>
      <c r="K56" s="328">
        <f>'Full Database'!AA51</f>
        <v>41695</v>
      </c>
      <c r="L56" s="138" t="str">
        <f>+'Full Database'!AD51</f>
        <v>None</v>
      </c>
      <c r="M56" s="101"/>
    </row>
    <row r="57" spans="1:13" ht="28.8" x14ac:dyDescent="0.3">
      <c r="A57" s="110" t="str">
        <f>'Full Database'!A52</f>
        <v>Sodium Hypochlorite Solution 10%</v>
      </c>
      <c r="B57" s="111"/>
      <c r="C57" s="235"/>
      <c r="D57" s="270" t="str">
        <f>'Full Database'!U52</f>
        <v>33981-20002</v>
      </c>
      <c r="E57" s="132" t="str">
        <f>'Full Database'!T52</f>
        <v>Not listed</v>
      </c>
      <c r="F57" s="238" t="str">
        <f>HYPERLINK('Full Database'!V52,"Label PDF")</f>
        <v>Label PDF</v>
      </c>
      <c r="G57" s="135" t="str">
        <f>IF(ISNUMBER('Full Database'!W52),"Yes                  See Page "&amp;'Full Database'!W52,"No")</f>
        <v>Yes                  See Page 5</v>
      </c>
      <c r="H57" s="176" t="str">
        <f>IF(ISNUMBER('Full Database'!X52),"Yes                  See Page "&amp;'Full Database'!X52,"No")</f>
        <v>Yes                  See Page 11</v>
      </c>
      <c r="I57" s="176" t="str">
        <f>IF(ISNUMBER('Full Database'!Y52),"Yes                  See Page "&amp;'Full Database'!Y52,"No")</f>
        <v>No</v>
      </c>
      <c r="J57" s="176" t="str">
        <f>+'Full Database'!Z52</f>
        <v>No</v>
      </c>
      <c r="K57" s="328">
        <f>'Full Database'!AA52</f>
        <v>41695</v>
      </c>
      <c r="L57" s="138" t="str">
        <f>+'Full Database'!AD52</f>
        <v>None</v>
      </c>
      <c r="M57" s="101"/>
    </row>
    <row r="58" spans="1:13" ht="28.8" x14ac:dyDescent="0.3">
      <c r="A58" s="110" t="str">
        <f>'Full Database'!A53</f>
        <v>Sno-Glo Bleach</v>
      </c>
      <c r="B58" s="111"/>
      <c r="C58" s="235"/>
      <c r="D58" s="270" t="str">
        <f>'Full Database'!U53</f>
        <v>6785-20002</v>
      </c>
      <c r="E58" s="132" t="str">
        <f>'Full Database'!T53</f>
        <v>Not listed</v>
      </c>
      <c r="F58" s="238" t="str">
        <f>HYPERLINK('Full Database'!V53,"Label PDF")</f>
        <v>Label PDF</v>
      </c>
      <c r="G58" s="135" t="str">
        <f>IF(ISNUMBER('Full Database'!W53),"Yes                  See Page "&amp;'Full Database'!W53,"No")</f>
        <v>Yes                  See Page 7</v>
      </c>
      <c r="H58" s="176" t="str">
        <f>IF(ISNUMBER('Full Database'!X53),"Yes                  See Page "&amp;'Full Database'!X53,"No")</f>
        <v>Yes                  See Page 11</v>
      </c>
      <c r="I58" s="176" t="str">
        <f>IF(ISNUMBER('Full Database'!Y53),"Yes                  See Page "&amp;'Full Database'!Y53,"No")</f>
        <v>No</v>
      </c>
      <c r="J58" s="176" t="str">
        <f>+'Full Database'!Z53</f>
        <v>No</v>
      </c>
      <c r="K58" s="328">
        <f>'Full Database'!AA53</f>
        <v>40983</v>
      </c>
      <c r="L58" s="138" t="str">
        <f>+'Full Database'!AD53</f>
        <v>None</v>
      </c>
      <c r="M58" s="101"/>
    </row>
    <row r="59" spans="1:13" ht="28.8" x14ac:dyDescent="0.3">
      <c r="A59" s="110" t="str">
        <f>'Full Database'!A54</f>
        <v>Ster-Bac</v>
      </c>
      <c r="B59" s="111"/>
      <c r="C59" s="235"/>
      <c r="D59" s="270" t="str">
        <f>'Full Database'!U54</f>
        <v>1677-43</v>
      </c>
      <c r="E59" s="132" t="str">
        <f>'Full Database'!T54</f>
        <v>Not listed</v>
      </c>
      <c r="F59" s="238" t="str">
        <f>HYPERLINK('Full Database'!V54,"Label PDF")</f>
        <v>Label PDF</v>
      </c>
      <c r="G59" s="135" t="str">
        <f>IF(ISNUMBER('Full Database'!W54),"Yes                  See Page "&amp;'Full Database'!W54,"No")</f>
        <v>Yes                  See Page 4</v>
      </c>
      <c r="H59" s="176" t="str">
        <f>IF(ISNUMBER('Full Database'!X54),"Yes                  See Page "&amp;'Full Database'!X54,"No")</f>
        <v>No</v>
      </c>
      <c r="I59" s="176" t="str">
        <f>IF(ISNUMBER('Full Database'!Y54),"Yes                  See Page "&amp;'Full Database'!Y54,"No")</f>
        <v>No</v>
      </c>
      <c r="J59" s="176" t="str">
        <f>+'Full Database'!Z54</f>
        <v>For Food Contact Surfaces</v>
      </c>
      <c r="K59" s="328">
        <f>'Full Database'!AA54</f>
        <v>42457</v>
      </c>
      <c r="L59" s="138" t="str">
        <f>+'Full Database'!AD54</f>
        <v>None</v>
      </c>
      <c r="M59" s="101"/>
    </row>
    <row r="60" spans="1:13" ht="28.8" x14ac:dyDescent="0.3">
      <c r="A60" s="110" t="str">
        <f>'Full Database'!A55</f>
        <v>StorOx 2.0</v>
      </c>
      <c r="B60" s="111"/>
      <c r="C60" s="235"/>
      <c r="D60" s="270" t="str">
        <f>'Full Database'!U55</f>
        <v>70299-7</v>
      </c>
      <c r="E60" s="132" t="str">
        <f>'Full Database'!T55</f>
        <v>Allowed</v>
      </c>
      <c r="F60" s="238" t="str">
        <f>HYPERLINK('Full Database'!V55,"Label PDF")</f>
        <v>Label PDF</v>
      </c>
      <c r="G60" s="135" t="str">
        <f>IF(ISNUMBER('Full Database'!W55),"Yes                  See Page "&amp;'Full Database'!W55,"No")</f>
        <v>Yes                  See Page 11</v>
      </c>
      <c r="H60" s="176" t="str">
        <f>IF(ISNUMBER('Full Database'!X55),"Yes                  See Page "&amp;'Full Database'!X55,"No")</f>
        <v>Yes                  See Page 14</v>
      </c>
      <c r="I60" s="176" t="str">
        <f>IF(ISNUMBER('Full Database'!Y55),"Yes                  See Page "&amp;'Full Database'!Y55,"No")</f>
        <v>Yes                  See Page 17</v>
      </c>
      <c r="J60" s="176" t="str">
        <f>+'Full Database'!Z55</f>
        <v>For Food Contact Surfaces</v>
      </c>
      <c r="K60" s="328">
        <f>'Full Database'!AA55</f>
        <v>42648</v>
      </c>
      <c r="L60" s="138" t="str">
        <f>+'Full Database'!AD55</f>
        <v>None</v>
      </c>
      <c r="M60" s="101"/>
    </row>
    <row r="61" spans="1:13" ht="28.8" x14ac:dyDescent="0.3">
      <c r="A61" s="110" t="str">
        <f>'Full Database'!A56</f>
        <v>Surchlor</v>
      </c>
      <c r="B61" s="111"/>
      <c r="C61" s="235"/>
      <c r="D61" s="270" t="str">
        <f>'Full Database'!U56</f>
        <v>9359-2</v>
      </c>
      <c r="E61" s="132" t="str">
        <f>'Full Database'!T56</f>
        <v>Not listed</v>
      </c>
      <c r="F61" s="238" t="str">
        <f>HYPERLINK('Full Database'!V56,"Label PDF")</f>
        <v>Label PDF</v>
      </c>
      <c r="G61" s="135" t="str">
        <f>IF(ISNUMBER('Full Database'!W56),"Yes                  See Page "&amp;'Full Database'!W56,"No")</f>
        <v>Yes                  See Page 9</v>
      </c>
      <c r="H61" s="176" t="str">
        <f>IF(ISNUMBER('Full Database'!X56),"Yes                  See Page "&amp;'Full Database'!X56,"No")</f>
        <v>Yes                  See Page 17</v>
      </c>
      <c r="I61" s="176" t="str">
        <f>IF(ISNUMBER('Full Database'!Y56),"Yes                  See Page "&amp;'Full Database'!Y56,"No")</f>
        <v>No</v>
      </c>
      <c r="J61" s="176" t="str">
        <f>+'Full Database'!Z56</f>
        <v>No</v>
      </c>
      <c r="K61" s="328">
        <f>'Full Database'!AA56</f>
        <v>40550</v>
      </c>
      <c r="L61" s="138" t="str">
        <f>+'Full Database'!AD56</f>
        <v>None</v>
      </c>
      <c r="M61" s="101"/>
    </row>
    <row r="62" spans="1:13" ht="57.6" x14ac:dyDescent="0.3">
      <c r="A62" s="110" t="str">
        <f>'Full Database'!A57</f>
        <v>Tsunami 100</v>
      </c>
      <c r="B62" s="111"/>
      <c r="C62" s="235"/>
      <c r="D62" s="270" t="str">
        <f>'Full Database'!U57</f>
        <v>1677-164</v>
      </c>
      <c r="E62" s="132" t="str">
        <f>'Full Database'!T57</f>
        <v>See Notes for restrictions</v>
      </c>
      <c r="F62" s="238" t="str">
        <f>HYPERLINK('Full Database'!V57,"Label PDF")</f>
        <v>Label PDF</v>
      </c>
      <c r="G62" s="135" t="str">
        <f>IF(ISNUMBER('Full Database'!W57),"Yes                  See Page "&amp;'Full Database'!W57,"No")</f>
        <v>Yes                  See Page 5</v>
      </c>
      <c r="H62" s="176" t="str">
        <f>IF(ISNUMBER('Full Database'!X57),"Yes                  See Page "&amp;'Full Database'!X57,"No")</f>
        <v>Yes                  See Page 3</v>
      </c>
      <c r="I62" s="176" t="str">
        <f>IF(ISNUMBER('Full Database'!Y57),"Yes                  See Page "&amp;'Full Database'!Y57,"No")</f>
        <v>No</v>
      </c>
      <c r="J62" s="176" t="str">
        <f>+'Full Database'!Z57</f>
        <v>For Both Food Contact Surfaces and Fruits and Vegetables</v>
      </c>
      <c r="K62" s="328">
        <f>'Full Database'!AA57</f>
        <v>42494</v>
      </c>
      <c r="L62" s="138" t="str">
        <f>+'Full Database'!AD57</f>
        <v>OMRI Restrictions:
Allowed with restrictions (COR)
Allowed (NOP)</v>
      </c>
      <c r="M62" s="101"/>
    </row>
    <row r="63" spans="1:13" ht="28.8" x14ac:dyDescent="0.3">
      <c r="A63" s="110" t="str">
        <f>'Full Database'!A58</f>
        <v>Ultra Clorox Brand Regular Bleach</v>
      </c>
      <c r="B63" s="111"/>
      <c r="C63" s="235"/>
      <c r="D63" s="270" t="str">
        <f>'Full Database'!U58</f>
        <v>5813-50</v>
      </c>
      <c r="E63" s="132" t="str">
        <f>'Full Database'!T58</f>
        <v>N/A</v>
      </c>
      <c r="F63" s="238" t="str">
        <f>HYPERLINK('Full Database'!V58,"Label PDF")</f>
        <v>Label PDF</v>
      </c>
      <c r="G63" s="135" t="str">
        <f>IF(ISNUMBER('Full Database'!W58),"Yes                  See Page "&amp;'Full Database'!W58,"No")</f>
        <v>Yes                  See Page 14</v>
      </c>
      <c r="H63" s="176" t="str">
        <f>IF(ISNUMBER('Full Database'!X58),"Yes                  See Page "&amp;'Full Database'!X58,"No")</f>
        <v>Yes                  See Page 37</v>
      </c>
      <c r="I63" s="176" t="str">
        <f>IF(ISNUMBER('Full Database'!Y58),"Yes                  See Page "&amp;'Full Database'!Y58,"No")</f>
        <v>No</v>
      </c>
      <c r="J63" s="176" t="str">
        <f>+'Full Database'!Z58</f>
        <v>For Food Contact Surfaces</v>
      </c>
      <c r="K63" s="328">
        <f>'Full Database'!AA58</f>
        <v>40605</v>
      </c>
      <c r="L63" s="138" t="str">
        <f>+'Full Database'!AD58</f>
        <v>None</v>
      </c>
      <c r="M63" s="101"/>
    </row>
    <row r="64" spans="1:13" ht="28.8" x14ac:dyDescent="0.3">
      <c r="A64" s="110" t="str">
        <f>'Full Database'!A59</f>
        <v>Vertex Concentrate</v>
      </c>
      <c r="B64" s="111"/>
      <c r="C64" s="235"/>
      <c r="D64" s="270" t="str">
        <f>'Full Database'!U59</f>
        <v>9616-8</v>
      </c>
      <c r="E64" s="132" t="str">
        <f>'Full Database'!T59</f>
        <v>Not listed</v>
      </c>
      <c r="F64" s="238" t="str">
        <f>HYPERLINK('Full Database'!V59,"Label PDF")</f>
        <v>Label PDF</v>
      </c>
      <c r="G64" s="135" t="str">
        <f>IF(ISNUMBER('Full Database'!W59),"Yes                  See Page "&amp;'Full Database'!W59,"No")</f>
        <v>Yes                  See Page 9</v>
      </c>
      <c r="H64" s="176" t="str">
        <f>IF(ISNUMBER('Full Database'!X59),"Yes                  See Page "&amp;'Full Database'!X59,"No")</f>
        <v>Yes                  See Page 24</v>
      </c>
      <c r="I64" s="176" t="str">
        <f>IF(ISNUMBER('Full Database'!Y59),"Yes                  See Page "&amp;'Full Database'!Y59,"No")</f>
        <v>No</v>
      </c>
      <c r="J64" s="176" t="str">
        <f>+'Full Database'!Z59</f>
        <v>No</v>
      </c>
      <c r="K64" s="328">
        <f>'Full Database'!AA59</f>
        <v>40317</v>
      </c>
      <c r="L64" s="138" t="str">
        <f>+'Full Database'!AD59</f>
        <v>None</v>
      </c>
      <c r="M64" s="101"/>
    </row>
    <row r="65" spans="1:13" ht="28.8" x14ac:dyDescent="0.3">
      <c r="A65" s="110" t="str">
        <f>'Full Database'!A60</f>
        <v>Vertex CSS-5</v>
      </c>
      <c r="B65" s="111"/>
      <c r="C65" s="235"/>
      <c r="D65" s="270" t="str">
        <f>'Full Database'!U60</f>
        <v>9616-10</v>
      </c>
      <c r="E65" s="132" t="str">
        <f>'Full Database'!T60</f>
        <v>Not listed</v>
      </c>
      <c r="F65" s="238" t="str">
        <f>HYPERLINK('Full Database'!V60,"Label PDF")</f>
        <v>Label PDF</v>
      </c>
      <c r="G65" s="135" t="str">
        <f>IF(ISNUMBER('Full Database'!W60),"Yes                  See Page "&amp;'Full Database'!W60,"No")</f>
        <v>Yes                  See Page 8</v>
      </c>
      <c r="H65" s="176" t="str">
        <f>IF(ISNUMBER('Full Database'!X60),"Yes                  See Page "&amp;'Full Database'!X60,"No")</f>
        <v>Yes                  See Page 23</v>
      </c>
      <c r="I65" s="176" t="str">
        <f>IF(ISNUMBER('Full Database'!Y60),"Yes                  See Page "&amp;'Full Database'!Y60,"No")</f>
        <v>No</v>
      </c>
      <c r="J65" s="176" t="str">
        <f>+'Full Database'!Z60</f>
        <v>No</v>
      </c>
      <c r="K65" s="328">
        <f>'Full Database'!AA60</f>
        <v>41682</v>
      </c>
      <c r="L65" s="138" t="str">
        <f>+'Full Database'!AD60</f>
        <v>None</v>
      </c>
      <c r="M65" s="101"/>
    </row>
    <row r="66" spans="1:13" ht="28.8" x14ac:dyDescent="0.3">
      <c r="A66" s="110" t="str">
        <f>'Full Database'!A61</f>
        <v xml:space="preserve">Vertex CSS-10 </v>
      </c>
      <c r="B66" s="111"/>
      <c r="C66" s="235"/>
      <c r="D66" s="270" t="str">
        <f>'Full Database'!U61</f>
        <v>9616-9</v>
      </c>
      <c r="E66" s="132" t="str">
        <f>'Full Database'!T61</f>
        <v>Not listed</v>
      </c>
      <c r="F66" s="238" t="str">
        <f>HYPERLINK('Full Database'!V61,"Label PDF")</f>
        <v>Label PDF</v>
      </c>
      <c r="G66" s="135" t="str">
        <f>IF(ISNUMBER('Full Database'!W61),"Yes                  See Page "&amp;'Full Database'!W61,"No")</f>
        <v>Yes                  See Page 6</v>
      </c>
      <c r="H66" s="176" t="str">
        <f>IF(ISNUMBER('Full Database'!X61),"Yes                  See Page "&amp;'Full Database'!X61,"No")</f>
        <v>Yes                  See Page 21</v>
      </c>
      <c r="I66" s="176" t="str">
        <f>IF(ISNUMBER('Full Database'!Y61),"Yes                  See Page "&amp;'Full Database'!Y61,"No")</f>
        <v>No</v>
      </c>
      <c r="J66" s="176" t="str">
        <f>+'Full Database'!Z61</f>
        <v>No</v>
      </c>
      <c r="K66" s="328">
        <f>'Full Database'!AA61</f>
        <v>37627</v>
      </c>
      <c r="L66" s="138" t="str">
        <f>+'Full Database'!AD61</f>
        <v>None</v>
      </c>
      <c r="M66" s="101"/>
    </row>
    <row r="67" spans="1:13" ht="28.8" x14ac:dyDescent="0.3">
      <c r="A67" s="110" t="str">
        <f>'Full Database'!A62</f>
        <v>Vertex CSS-12</v>
      </c>
      <c r="B67" s="111"/>
      <c r="C67" s="235"/>
      <c r="D67" s="270" t="str">
        <f>'Full Database'!U62</f>
        <v xml:space="preserve">9616-7 </v>
      </c>
      <c r="E67" s="132" t="str">
        <f>'Full Database'!T62</f>
        <v>Not listed</v>
      </c>
      <c r="F67" s="238" t="str">
        <f>HYPERLINK('Full Database'!V62,"Label PDF")</f>
        <v>Label PDF</v>
      </c>
      <c r="G67" s="135" t="str">
        <f>IF(ISNUMBER('Full Database'!W62),"Yes                  See Page "&amp;'Full Database'!W62,"No")</f>
        <v>Yes                  See Page 8</v>
      </c>
      <c r="H67" s="176" t="str">
        <f>IF(ISNUMBER('Full Database'!X62),"Yes                  See Page "&amp;'Full Database'!X62,"No")</f>
        <v>Yes                  See Page 17</v>
      </c>
      <c r="I67" s="176" t="str">
        <f>IF(ISNUMBER('Full Database'!Y62),"Yes                  See Page "&amp;'Full Database'!Y62,"No")</f>
        <v>No</v>
      </c>
      <c r="J67" s="176" t="str">
        <f>+'Full Database'!Z62</f>
        <v>No</v>
      </c>
      <c r="K67" s="328">
        <f>'Full Database'!AA62</f>
        <v>41982</v>
      </c>
      <c r="L67" s="138" t="str">
        <f>+'Full Database'!AD62</f>
        <v>None</v>
      </c>
      <c r="M67" s="101"/>
    </row>
    <row r="68" spans="1:13" ht="43.2" x14ac:dyDescent="0.3">
      <c r="A68" s="110" t="str">
        <f>'Full Database'!A63</f>
        <v>Victory</v>
      </c>
      <c r="B68" s="111"/>
      <c r="C68" s="235"/>
      <c r="D68" s="270" t="str">
        <f>'Full Database'!U63</f>
        <v>1677-186</v>
      </c>
      <c r="E68" s="132" t="str">
        <f>'Full Database'!T63</f>
        <v>Allowed</v>
      </c>
      <c r="F68" s="238" t="str">
        <f>HYPERLINK('Full Database'!V63,"Label PDF")</f>
        <v>Label PDF</v>
      </c>
      <c r="G68" s="135" t="str">
        <f>IF(ISNUMBER('Full Database'!W63),"Yes                  See Page "&amp;'Full Database'!W63,"No")</f>
        <v>No</v>
      </c>
      <c r="H68" s="176" t="str">
        <f>IF(ISNUMBER('Full Database'!X63),"Yes                  See Page "&amp;'Full Database'!X63,"No")</f>
        <v>Yes                  See Page 3</v>
      </c>
      <c r="I68" s="176" t="str">
        <f>IF(ISNUMBER('Full Database'!Y63),"Yes                  See Page "&amp;'Full Database'!Y63,"No")</f>
        <v>No</v>
      </c>
      <c r="J68" s="176" t="str">
        <f>+'Full Database'!Z63</f>
        <v>For Washing Fruits and Vegetables</v>
      </c>
      <c r="K68" s="328">
        <f>'Full Database'!AA63</f>
        <v>42430</v>
      </c>
      <c r="L68" s="138" t="str">
        <f>+'Full Database'!AD63</f>
        <v>None</v>
      </c>
      <c r="M68" s="101"/>
    </row>
    <row r="69" spans="1:13" ht="57.6" x14ac:dyDescent="0.3">
      <c r="A69" s="110" t="str">
        <f>'Full Database'!A64</f>
        <v>VigorOx SP-15</v>
      </c>
      <c r="B69" s="111"/>
      <c r="C69" s="235"/>
      <c r="D69" s="270" t="str">
        <f>'Full Database'!U64</f>
        <v>65402-3</v>
      </c>
      <c r="E69" s="132" t="str">
        <f>'Full Database'!T64</f>
        <v>Allowed</v>
      </c>
      <c r="F69" s="238" t="str">
        <f>HYPERLINK('Full Database'!V64,"Label PDF")</f>
        <v>Label PDF</v>
      </c>
      <c r="G69" s="135" t="str">
        <f>IF(ISNUMBER('Full Database'!W64),"Yes                  See Page "&amp;'Full Database'!W64,"No")</f>
        <v>Yes                  See Page 6</v>
      </c>
      <c r="H69" s="176" t="str">
        <f>IF(ISNUMBER('Full Database'!X64),"Yes                  See Page "&amp;'Full Database'!X64,"No")</f>
        <v>Yes                  See Page 8</v>
      </c>
      <c r="I69" s="176" t="str">
        <f>IF(ISNUMBER('Full Database'!Y64),"Yes                  See Page "&amp;'Full Database'!Y64,"No")</f>
        <v>Yes                  See Page 9</v>
      </c>
      <c r="J69" s="176" t="str">
        <f>+'Full Database'!Z64</f>
        <v>For Both Food Contact Surfaces and Fruits and Vegetables</v>
      </c>
      <c r="K69" s="328">
        <f>'Full Database'!AA64</f>
        <v>42691</v>
      </c>
      <c r="L69" s="138" t="str">
        <f>+'Full Database'!AD64</f>
        <v>None</v>
      </c>
      <c r="M69" s="101"/>
    </row>
    <row r="70" spans="1:13" ht="28.8" x14ac:dyDescent="0.3">
      <c r="A70" s="110" t="str">
        <f>'Full Database'!A65</f>
        <v>XY-12 Liquid Sanitizer</v>
      </c>
      <c r="B70" s="111"/>
      <c r="C70" s="235"/>
      <c r="D70" s="270" t="str">
        <f>'Full Database'!U65</f>
        <v>1677-52</v>
      </c>
      <c r="E70" s="132" t="str">
        <f>'Full Database'!T65</f>
        <v>N/A</v>
      </c>
      <c r="F70" s="238" t="str">
        <f>HYPERLINK('Full Database'!V65,"Label PDF")</f>
        <v>Label PDF</v>
      </c>
      <c r="G70" s="135" t="str">
        <f>IF(ISNUMBER('Full Database'!W65),"Yes                  See Page "&amp;'Full Database'!W65,"No")</f>
        <v>Yes                  See Page 3</v>
      </c>
      <c r="H70" s="176" t="str">
        <f>IF(ISNUMBER('Full Database'!X65),"Yes                  See Page "&amp;'Full Database'!X65,"No")</f>
        <v>Yes                  See Page 8</v>
      </c>
      <c r="I70" s="176" t="str">
        <f>IF(ISNUMBER('Full Database'!Y65),"Yes                  See Page "&amp;'Full Database'!Y65,"No")</f>
        <v>No</v>
      </c>
      <c r="J70" s="176" t="str">
        <f>+'Full Database'!Z65</f>
        <v>No</v>
      </c>
      <c r="K70" s="328">
        <f>'Full Database'!AA65</f>
        <v>41715</v>
      </c>
      <c r="L70" s="138" t="str">
        <f>+'Full Database'!AD65</f>
        <v>None</v>
      </c>
      <c r="M70" s="101"/>
    </row>
    <row r="71" spans="1:13" ht="29.4" thickBot="1" x14ac:dyDescent="0.35">
      <c r="A71" s="113" t="str">
        <f>'Full Database'!A66</f>
        <v xml:space="preserve">Zep FS Formula 4665 </v>
      </c>
      <c r="B71" s="114"/>
      <c r="C71" s="236"/>
      <c r="D71" s="271" t="str">
        <f>'Full Database'!U66</f>
        <v>1270-20001</v>
      </c>
      <c r="E71" s="147" t="str">
        <f>'Full Database'!T66</f>
        <v>Not listed</v>
      </c>
      <c r="F71" s="239" t="str">
        <f>HYPERLINK('Full Database'!V66,"Label PDF")</f>
        <v>Label PDF</v>
      </c>
      <c r="G71" s="150" t="str">
        <f>IF(ISNUMBER('Full Database'!W66),"Yes                  See Page "&amp;'Full Database'!W66,"No")</f>
        <v>Yes                  See Page 3</v>
      </c>
      <c r="H71" s="177" t="str">
        <f>IF(ISNUMBER('Full Database'!X66),"Yes                  See Page "&amp;'Full Database'!X66,"No")</f>
        <v>Yes                  See Page 3</v>
      </c>
      <c r="I71" s="177" t="str">
        <f>IF(ISNUMBER('Full Database'!Y66),"Yes                  See Page "&amp;'Full Database'!Y66,"No")</f>
        <v>No</v>
      </c>
      <c r="J71" s="177" t="str">
        <f>+'Full Database'!Z66</f>
        <v>No</v>
      </c>
      <c r="K71" s="329">
        <f>'Full Database'!AA66</f>
        <v>42720</v>
      </c>
      <c r="L71" s="153" t="str">
        <f>+'Full Database'!AD66</f>
        <v>None</v>
      </c>
      <c r="M71" s="103"/>
    </row>
  </sheetData>
  <sheetProtection algorithmName="SHA-512" hashValue="vdaMOgQHDXcpcNcF819qxgkN9aTxdX6rAF8bgtxHZSoZ6Wu2E4knDxX+WsU26iV7YtQe34okTjZ4X9iOcQG5qw==" saltValue="X9Elqp5eZk7m83JhGkgpqg==" spinCount="100000" sheet="1" objects="1" scenarios="1" selectLockedCells="1" sort="0" autoFilter="0"/>
  <autoFilter ref="A8:K71"/>
  <mergeCells count="3">
    <mergeCell ref="A2:A6"/>
    <mergeCell ref="D7:E7"/>
    <mergeCell ref="F7:K7"/>
  </mergeCells>
  <hyperlinks>
    <hyperlink ref="C8" location="'Active ingredients'!C8" display="Active Ingredients"/>
    <hyperlink ref="B8" location="'Front page'!A8" display="Main Page"/>
    <hyperlink ref="M8" location="'Product info'!E8" display="Product Information"/>
  </hyperlink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1"/>
  <sheetViews>
    <sheetView showGridLines="0" showRowColHeaders="0" zoomScale="110" zoomScaleNormal="110" workbookViewId="0">
      <pane xSplit="1" ySplit="8" topLeftCell="B12"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104" customWidth="1"/>
    <col min="2" max="2" width="15" style="105" bestFit="1" customWidth="1"/>
    <col min="3" max="3" width="12.5546875" style="105" customWidth="1"/>
    <col min="4" max="4" width="12.88671875" style="105" customWidth="1"/>
    <col min="5" max="5" width="33.109375" style="143" customWidth="1"/>
    <col min="6" max="6" width="20.33203125" style="105" customWidth="1"/>
  </cols>
  <sheetData>
    <row r="1" spans="1:6" x14ac:dyDescent="0.3">
      <c r="A1" s="91" t="str">
        <f>+'Front page'!A1:B1</f>
        <v>Last revised: 1/6/2017</v>
      </c>
      <c r="B1"/>
      <c r="C1"/>
      <c r="D1"/>
      <c r="E1" s="87"/>
      <c r="F1"/>
    </row>
    <row r="2" spans="1:6" x14ac:dyDescent="0.3">
      <c r="A2" s="339"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B2"/>
      <c r="C2" s="18"/>
      <c r="D2" s="18"/>
      <c r="E2" s="18"/>
      <c r="F2"/>
    </row>
    <row r="3" spans="1:6" x14ac:dyDescent="0.3">
      <c r="A3" s="339"/>
      <c r="B3"/>
      <c r="C3" s="18"/>
      <c r="D3" s="18"/>
      <c r="E3" s="18"/>
      <c r="F3"/>
    </row>
    <row r="4" spans="1:6" x14ac:dyDescent="0.3">
      <c r="A4" s="339"/>
      <c r="B4"/>
      <c r="C4" s="18"/>
      <c r="D4" s="18"/>
      <c r="E4" s="18"/>
      <c r="F4"/>
    </row>
    <row r="5" spans="1:6" x14ac:dyDescent="0.3">
      <c r="A5" s="339"/>
      <c r="B5"/>
      <c r="C5" s="18"/>
      <c r="D5" s="18"/>
      <c r="E5" s="18"/>
      <c r="F5"/>
    </row>
    <row r="6" spans="1:6" ht="15" thickBot="1" x14ac:dyDescent="0.35">
      <c r="A6" s="339"/>
      <c r="B6"/>
      <c r="C6" s="18"/>
      <c r="D6" s="18"/>
      <c r="E6" s="18"/>
      <c r="F6"/>
    </row>
    <row r="7" spans="1:6" ht="15" thickBot="1" x14ac:dyDescent="0.35">
      <c r="A7" s="4"/>
      <c r="B7"/>
      <c r="C7"/>
      <c r="D7"/>
      <c r="E7" s="347" t="s">
        <v>53</v>
      </c>
      <c r="F7" s="348"/>
    </row>
    <row r="8" spans="1:6" ht="29.4" thickBot="1" x14ac:dyDescent="0.35">
      <c r="A8" s="216" t="str">
        <f>+'Full Database'!A3</f>
        <v>Trade Name</v>
      </c>
      <c r="B8" s="116" t="s">
        <v>54</v>
      </c>
      <c r="C8" s="233" t="s">
        <v>51</v>
      </c>
      <c r="D8" s="116" t="s">
        <v>52</v>
      </c>
      <c r="E8" s="86" t="str">
        <f>+'Full Database'!AB3</f>
        <v>Quantity Purchasable</v>
      </c>
      <c r="F8" s="155" t="str">
        <f>+'Full Database'!C3</f>
        <v>Manufacturer</v>
      </c>
    </row>
    <row r="9" spans="1:6" x14ac:dyDescent="0.3">
      <c r="A9" s="107" t="str">
        <f>'Full Database'!A4</f>
        <v>Accutab</v>
      </c>
      <c r="B9" s="108"/>
      <c r="C9" s="193"/>
      <c r="D9" s="109"/>
      <c r="E9" s="140" t="str">
        <f>'Full Database'!AB4</f>
        <v>Information not available</v>
      </c>
      <c r="F9" s="141" t="str">
        <f>+'Full Database'!C4</f>
        <v>Axiall, LLC</v>
      </c>
    </row>
    <row r="10" spans="1:6" ht="28.8" x14ac:dyDescent="0.3">
      <c r="A10" s="274" t="str">
        <f>'Full Database'!A5</f>
        <v>Adox 750</v>
      </c>
      <c r="B10" s="111"/>
      <c r="C10" s="194"/>
      <c r="D10" s="112"/>
      <c r="E10" s="285" t="str">
        <f>'Full Database'!AB5</f>
        <v>Information not available</v>
      </c>
      <c r="F10" s="286" t="str">
        <f>+'Full Database'!C5</f>
        <v>International Dioxide, Inc.</v>
      </c>
    </row>
    <row r="11" spans="1:6" ht="28.8" x14ac:dyDescent="0.3">
      <c r="A11" s="274" t="str">
        <f>'Full Database'!A6</f>
        <v>Adox 3125</v>
      </c>
      <c r="B11" s="111"/>
      <c r="C11" s="194"/>
      <c r="D11" s="112"/>
      <c r="E11" s="285" t="str">
        <f>'Full Database'!AB6</f>
        <v>Information not available</v>
      </c>
      <c r="F11" s="286" t="str">
        <f>+'Full Database'!C6</f>
        <v>International Dioxide, Inc.</v>
      </c>
    </row>
    <row r="12" spans="1:6" ht="28.8" x14ac:dyDescent="0.3">
      <c r="A12" s="274" t="str">
        <f>'Full Database'!A7</f>
        <v>Agchlor 310</v>
      </c>
      <c r="B12" s="111"/>
      <c r="C12" s="194"/>
      <c r="D12" s="112"/>
      <c r="E12" s="285" t="str">
        <f>'Full Database'!AB7</f>
        <v>Gallons:  55</v>
      </c>
      <c r="F12" s="286" t="str">
        <f>+'Full Database'!C7</f>
        <v xml:space="preserve">Decco US Post-harvest, Inc. </v>
      </c>
    </row>
    <row r="13" spans="1:6" ht="28.8" x14ac:dyDescent="0.3">
      <c r="A13" s="110" t="str">
        <f>'Full Database'!A8</f>
        <v>Anthium Dioxcide</v>
      </c>
      <c r="B13" s="111"/>
      <c r="C13" s="194"/>
      <c r="D13" s="112"/>
      <c r="E13" s="142" t="str">
        <f>'Full Database'!AB8</f>
        <v>Information not available</v>
      </c>
      <c r="F13" s="156" t="str">
        <f>+'Full Database'!C8</f>
        <v>International Dioxcide, Inc.</v>
      </c>
    </row>
    <row r="14" spans="1:6" ht="28.8" x14ac:dyDescent="0.3">
      <c r="A14" s="110" t="str">
        <f>'Full Database'!A9</f>
        <v>Antimicrobial Fruit and Vegetable Treatment</v>
      </c>
      <c r="B14" s="111"/>
      <c r="C14" s="194"/>
      <c r="D14" s="112"/>
      <c r="E14" s="142" t="str">
        <f>'Full Database'!AB9</f>
        <v>Ounces:  4, 64, 96
Gallons:  1, 2.5, 4</v>
      </c>
      <c r="F14" s="156" t="str">
        <f>+'Full Database'!C9</f>
        <v xml:space="preserve">Ecolab, Inc.  </v>
      </c>
    </row>
    <row r="15" spans="1:6" ht="28.8" x14ac:dyDescent="0.3">
      <c r="A15" s="110" t="str">
        <f>'Full Database'!A10</f>
        <v>Bacticide</v>
      </c>
      <c r="B15" s="111"/>
      <c r="C15" s="194"/>
      <c r="D15" s="112"/>
      <c r="E15" s="142" t="str">
        <f>'Full Database'!AB10</f>
        <v>Information not available</v>
      </c>
      <c r="F15" s="156" t="str">
        <f>+'Full Database'!C10</f>
        <v>Olin Chlor Alkali Products</v>
      </c>
    </row>
    <row r="16" spans="1:6" ht="28.8" x14ac:dyDescent="0.3">
      <c r="A16" s="110" t="str">
        <f>'Full Database'!A11</f>
        <v>BioSide HS 15%</v>
      </c>
      <c r="B16" s="111"/>
      <c r="C16" s="194"/>
      <c r="D16" s="112"/>
      <c r="E16" s="142" t="str">
        <f>'Full Database'!AB11</f>
        <v>Information not available</v>
      </c>
      <c r="F16" s="156" t="str">
        <f>+'Full Database'!C11</f>
        <v>Enviro Tech Chemical Services</v>
      </c>
    </row>
    <row r="17" spans="1:6" ht="28.8" x14ac:dyDescent="0.3">
      <c r="A17" s="110" t="str">
        <f>'Full Database'!A12</f>
        <v>Bromicide 4000</v>
      </c>
      <c r="B17" s="111"/>
      <c r="C17" s="194"/>
      <c r="D17" s="112"/>
      <c r="E17" s="142" t="str">
        <f>'Full Database'!AB12</f>
        <v>Information not available</v>
      </c>
      <c r="F17" s="156" t="str">
        <f>+'Full Database'!C12</f>
        <v>BWA Water Additives US LLC</v>
      </c>
    </row>
    <row r="18" spans="1:6" x14ac:dyDescent="0.3">
      <c r="A18" s="110" t="str">
        <f>'Full Database'!A13</f>
        <v>Bromide Plus</v>
      </c>
      <c r="B18" s="111"/>
      <c r="C18" s="194"/>
      <c r="D18" s="112"/>
      <c r="E18" s="142" t="str">
        <f>'Full Database'!AB13</f>
        <v>Information not available</v>
      </c>
      <c r="F18" s="156" t="str">
        <f>+'Full Database'!C13</f>
        <v>ICL-IP America, Inc</v>
      </c>
    </row>
    <row r="19" spans="1:6" ht="28.8" x14ac:dyDescent="0.3">
      <c r="A19" s="110" t="str">
        <f>'Full Database'!A14</f>
        <v>Busan 6040</v>
      </c>
      <c r="B19" s="111"/>
      <c r="C19" s="194"/>
      <c r="D19" s="112"/>
      <c r="E19" s="142" t="str">
        <f>'Full Database'!AB14</f>
        <v>Information not available</v>
      </c>
      <c r="F19" s="156" t="str">
        <f>+'Full Database'!C14</f>
        <v>Buckman Laboratories Inc</v>
      </c>
    </row>
    <row r="20" spans="1:6" ht="28.8" x14ac:dyDescent="0.3">
      <c r="A20" s="110" t="str">
        <f>'Full Database'!A15</f>
        <v>Carnebon 200</v>
      </c>
      <c r="B20" s="111"/>
      <c r="C20" s="194"/>
      <c r="D20" s="112"/>
      <c r="E20" s="142" t="str">
        <f>'Full Database'!AB15</f>
        <v>Information not available</v>
      </c>
      <c r="F20" s="156" t="str">
        <f>+'Full Database'!C15</f>
        <v>International Dioxcide, Inc</v>
      </c>
    </row>
    <row r="21" spans="1:6" x14ac:dyDescent="0.3">
      <c r="A21" s="110" t="str">
        <f>'Full Database'!A16</f>
        <v>Di-Oxy Solv</v>
      </c>
      <c r="B21" s="111"/>
      <c r="C21" s="194"/>
      <c r="D21" s="112"/>
      <c r="E21" s="142" t="str">
        <f>'Full Database'!AB16</f>
        <v>Gallons:  2.5, 5, 29, 53, 250</v>
      </c>
      <c r="F21" s="156" t="str">
        <f>+'Full Database'!C16</f>
        <v>Flo-Tec, Inc.</v>
      </c>
    </row>
    <row r="22" spans="1:6" x14ac:dyDescent="0.3">
      <c r="A22" s="110" t="str">
        <f>'Full Database'!A17</f>
        <v>Dixichlor Lite</v>
      </c>
      <c r="B22" s="111"/>
      <c r="C22" s="194"/>
      <c r="D22" s="112"/>
      <c r="E22" s="142" t="str">
        <f>'Full Database'!AB17</f>
        <v>Information not available</v>
      </c>
      <c r="F22" s="156" t="str">
        <f>+'Full Database'!C17</f>
        <v xml:space="preserve">DPC Industries, Inc. </v>
      </c>
    </row>
    <row r="23" spans="1:6" ht="43.2" x14ac:dyDescent="0.3">
      <c r="A23" s="110" t="str">
        <f>'Full Database'!A18</f>
        <v>ECR Calcium Hypochlorite AST (Aquafit)</v>
      </c>
      <c r="B23" s="111"/>
      <c r="C23" s="194"/>
      <c r="D23" s="112"/>
      <c r="E23" s="142" t="str">
        <f>'Full Database'!AB18</f>
        <v>Pounds:  55</v>
      </c>
      <c r="F23" s="156" t="str">
        <f>+'Full Database'!C18</f>
        <v>Environmental Compliance Resources LLC</v>
      </c>
    </row>
    <row r="24" spans="1:6" ht="43.2" x14ac:dyDescent="0.3">
      <c r="A24" s="110" t="str">
        <f>'Full Database'!A19</f>
        <v xml:space="preserve">ECR Calcium Hypochlorite granules </v>
      </c>
      <c r="B24" s="111"/>
      <c r="C24" s="194"/>
      <c r="D24" s="112"/>
      <c r="E24" s="142" t="str">
        <f>'Full Database'!AB19</f>
        <v>Pounds:  55, 100</v>
      </c>
      <c r="F24" s="156" t="str">
        <f>+'Full Database'!C19</f>
        <v>Environmental Compliance Resources LLC</v>
      </c>
    </row>
    <row r="25" spans="1:6" ht="43.2" x14ac:dyDescent="0.3">
      <c r="A25" s="110" t="str">
        <f>'Full Database'!A20</f>
        <v>ECR Calcium Hypochlorite T</v>
      </c>
      <c r="B25" s="111"/>
      <c r="C25" s="194"/>
      <c r="D25" s="112"/>
      <c r="E25" s="142" t="str">
        <f>'Full Database'!AB20</f>
        <v>Pounds:  55</v>
      </c>
      <c r="F25" s="156" t="str">
        <f>+'Full Database'!C20</f>
        <v>Environmental Compliance Resources LLC</v>
      </c>
    </row>
    <row r="26" spans="1:6" ht="43.2" x14ac:dyDescent="0.3">
      <c r="A26" s="110" t="str">
        <f>'Full Database'!A21</f>
        <v>Freshgard 72</v>
      </c>
      <c r="B26" s="111"/>
      <c r="C26" s="194"/>
      <c r="D26" s="112"/>
      <c r="E26" s="142" t="str">
        <f>'Full Database'!AB21</f>
        <v>Gallons:  53, 330</v>
      </c>
      <c r="F26" s="156" t="str">
        <f>+'Full Database'!C21</f>
        <v>John Bean Technologies Corporation</v>
      </c>
    </row>
    <row r="27" spans="1:6" ht="28.8" x14ac:dyDescent="0.3">
      <c r="A27" s="110" t="str">
        <f>'Full Database'!A22</f>
        <v xml:space="preserve">HTH Dry Chlorinator Tablets for Swimming Pools </v>
      </c>
      <c r="B27" s="111"/>
      <c r="C27" s="194"/>
      <c r="D27" s="112"/>
      <c r="E27" s="142" t="str">
        <f>'Full Database'!AB22</f>
        <v>Information not available</v>
      </c>
      <c r="F27" s="156" t="str">
        <f>+'Full Database'!C22</f>
        <v xml:space="preserve">Arch Chemicals, Inc. </v>
      </c>
    </row>
    <row r="28" spans="1:6" x14ac:dyDescent="0.3">
      <c r="A28" s="110" t="str">
        <f>'Full Database'!A23</f>
        <v>Hypo 150</v>
      </c>
      <c r="B28" s="111"/>
      <c r="C28" s="194"/>
      <c r="D28" s="112"/>
      <c r="E28" s="142" t="str">
        <f>'Full Database'!AB23</f>
        <v>Information not available</v>
      </c>
      <c r="F28" s="156" t="str">
        <f>+'Full Database'!C23</f>
        <v>Rowell Chemical Corp.</v>
      </c>
    </row>
    <row r="29" spans="1:6" x14ac:dyDescent="0.3">
      <c r="A29" s="110" t="str">
        <f>'Full Database'!A24</f>
        <v>Induclor Calcium Hypochlorite Granules</v>
      </c>
      <c r="B29" s="111"/>
      <c r="C29" s="194"/>
      <c r="D29" s="112"/>
      <c r="E29" s="142" t="str">
        <f>'Full Database'!AB24</f>
        <v>Information not available</v>
      </c>
      <c r="F29" s="156" t="str">
        <f>+'Full Database'!C24</f>
        <v>Axiall, LLC</v>
      </c>
    </row>
    <row r="30" spans="1:6" x14ac:dyDescent="0.3">
      <c r="A30" s="110" t="str">
        <f>'Full Database'!A25</f>
        <v>Liquichlor 12.5% Solution</v>
      </c>
      <c r="B30" s="111"/>
      <c r="C30" s="194"/>
      <c r="D30" s="112"/>
      <c r="E30" s="142" t="str">
        <f>'Full Database'!AB25</f>
        <v>Information not available</v>
      </c>
      <c r="F30" s="156" t="str">
        <f>+'Full Database'!C25</f>
        <v>Univar USA Inc.</v>
      </c>
    </row>
    <row r="31" spans="1:6" ht="28.8" x14ac:dyDescent="0.3">
      <c r="A31" s="110" t="str">
        <f>'Full Database'!A26</f>
        <v>Maguard 5626</v>
      </c>
      <c r="B31" s="111"/>
      <c r="C31" s="194"/>
      <c r="D31" s="112"/>
      <c r="E31" s="142" t="str">
        <f>'Full Database'!AB26</f>
        <v>Information not available</v>
      </c>
      <c r="F31" s="156" t="str">
        <f>+'Full Database'!C26</f>
        <v>Mason Chemical Company</v>
      </c>
    </row>
    <row r="32" spans="1:6" ht="28.8" x14ac:dyDescent="0.3">
      <c r="A32" s="110" t="str">
        <f>'Full Database'!A27</f>
        <v>Olin Chlorine</v>
      </c>
      <c r="B32" s="111"/>
      <c r="C32" s="194"/>
      <c r="D32" s="112"/>
      <c r="E32" s="142" t="str">
        <f>'Full Database'!AB27</f>
        <v>Information not available</v>
      </c>
      <c r="F32" s="156" t="str">
        <f>+'Full Database'!C27</f>
        <v>Delta Analytical Corporation</v>
      </c>
    </row>
    <row r="33" spans="1:6" ht="28.8" x14ac:dyDescent="0.3">
      <c r="A33" s="110" t="str">
        <f>'Full Database'!A28</f>
        <v>Oxidate Broad Spectrum Bactericide/Fungicide</v>
      </c>
      <c r="B33" s="111"/>
      <c r="C33" s="194"/>
      <c r="D33" s="112"/>
      <c r="E33" s="142" t="str">
        <f>'Full Database'!AB28</f>
        <v>Information not available</v>
      </c>
      <c r="F33" s="156" t="str">
        <f>+'Full Database'!C28</f>
        <v>Biosafe Systems</v>
      </c>
    </row>
    <row r="34" spans="1:6" ht="28.8" x14ac:dyDescent="0.3">
      <c r="A34" s="110" t="str">
        <f>'Full Database'!A29</f>
        <v>Oxine</v>
      </c>
      <c r="B34" s="111"/>
      <c r="C34" s="194"/>
      <c r="D34" s="112"/>
      <c r="E34" s="142" t="str">
        <f>'Full Database'!AB29</f>
        <v>Ounces:  3.25, 16, 32
Gallons:  1, 5, 15, 30, 55, 330</v>
      </c>
      <c r="F34" s="156" t="str">
        <f>+'Full Database'!C29</f>
        <v>Bio-Cide International, Inc</v>
      </c>
    </row>
    <row r="35" spans="1:6" x14ac:dyDescent="0.3">
      <c r="A35" s="110" t="str">
        <f>'Full Database'!A30</f>
        <v>Oxonia Active</v>
      </c>
      <c r="B35" s="111"/>
      <c r="C35" s="194"/>
      <c r="D35" s="112"/>
      <c r="E35" s="142" t="str">
        <f>'Full Database'!AB30</f>
        <v>Information not available</v>
      </c>
      <c r="F35" s="156" t="str">
        <f>+'Full Database'!C30</f>
        <v>Ecolab, Inc</v>
      </c>
    </row>
    <row r="36" spans="1:6" x14ac:dyDescent="0.3">
      <c r="A36" s="110" t="str">
        <f>'Full Database'!A31</f>
        <v>Pac-chlor 12.5%</v>
      </c>
      <c r="B36" s="111"/>
      <c r="C36" s="194"/>
      <c r="D36" s="112"/>
      <c r="E36" s="142" t="str">
        <f>'Full Database'!AB31</f>
        <v>Information not available</v>
      </c>
      <c r="F36" s="156" t="str">
        <f>+'Full Database'!C31</f>
        <v>Pace International LLC</v>
      </c>
    </row>
    <row r="37" spans="1:6" ht="28.8" x14ac:dyDescent="0.3">
      <c r="A37" s="110" t="str">
        <f>'Full Database'!A32</f>
        <v>Peraclean 5</v>
      </c>
      <c r="B37" s="111"/>
      <c r="C37" s="194"/>
      <c r="D37" s="112"/>
      <c r="E37" s="142" t="str">
        <f>'Full Database'!AB32</f>
        <v>Information not available</v>
      </c>
      <c r="F37" s="156" t="str">
        <f>+'Full Database'!C32</f>
        <v xml:space="preserve">Evonik Corporation
 </v>
      </c>
    </row>
    <row r="38" spans="1:6" x14ac:dyDescent="0.3">
      <c r="A38" s="110" t="str">
        <f>'Full Database'!A33</f>
        <v xml:space="preserve"> Peraclean 15</v>
      </c>
      <c r="B38" s="111"/>
      <c r="C38" s="194"/>
      <c r="D38" s="112"/>
      <c r="E38" s="142" t="str">
        <f>'Full Database'!AB33</f>
        <v>Information not available</v>
      </c>
      <c r="F38" s="156" t="str">
        <f>+'Full Database'!C33</f>
        <v xml:space="preserve">Evonik Corporation </v>
      </c>
    </row>
    <row r="39" spans="1:6" ht="28.8" x14ac:dyDescent="0.3">
      <c r="A39" s="110" t="str">
        <f>'Full Database'!A34</f>
        <v>Perasan A</v>
      </c>
      <c r="B39" s="111"/>
      <c r="C39" s="194"/>
      <c r="D39" s="112"/>
      <c r="E39" s="142" t="str">
        <f>'Full Database'!AB34</f>
        <v>Information not available</v>
      </c>
      <c r="F39" s="156" t="str">
        <f>+'Full Database'!C34</f>
        <v>Enviro Tech Chemical Services</v>
      </c>
    </row>
    <row r="40" spans="1:6" ht="28.8" x14ac:dyDescent="0.3">
      <c r="A40" s="110" t="str">
        <f>'Full Database'!A35</f>
        <v>Perasan C-5</v>
      </c>
      <c r="B40" s="111"/>
      <c r="C40" s="194"/>
      <c r="D40" s="112"/>
      <c r="E40" s="142" t="str">
        <f>'Full Database'!AB35</f>
        <v>Information not available</v>
      </c>
      <c r="F40" s="156" t="str">
        <f>+'Full Database'!C35</f>
        <v>Enviro Tech Chemical Services</v>
      </c>
    </row>
    <row r="41" spans="1:6" ht="28.8" x14ac:dyDescent="0.3">
      <c r="A41" s="110" t="str">
        <f>'Full Database'!A36</f>
        <v>Perasan OG</v>
      </c>
      <c r="B41" s="111"/>
      <c r="C41" s="194"/>
      <c r="D41" s="112"/>
      <c r="E41" s="142" t="str">
        <f>'Full Database'!AB36</f>
        <v>Information not available</v>
      </c>
      <c r="F41" s="156" t="str">
        <f>+'Full Database'!C36</f>
        <v>Enviro Tech Chemical Services</v>
      </c>
    </row>
    <row r="42" spans="1:6" x14ac:dyDescent="0.3">
      <c r="A42" s="110" t="str">
        <f>'Full Database'!A37</f>
        <v>PerOx Extreme</v>
      </c>
      <c r="B42" s="111"/>
      <c r="C42" s="194"/>
      <c r="D42" s="112"/>
      <c r="E42" s="142" t="str">
        <f>'Full Database'!AB37</f>
        <v>Information not available</v>
      </c>
      <c r="F42" s="156" t="str">
        <f>+'Full Database'!C37</f>
        <v>SRS International Corp.</v>
      </c>
    </row>
    <row r="43" spans="1:6" x14ac:dyDescent="0.3">
      <c r="A43" s="110" t="str">
        <f>'Full Database'!A38</f>
        <v>PPG 70 CAL Hypo Granules</v>
      </c>
      <c r="B43" s="111"/>
      <c r="C43" s="194"/>
      <c r="D43" s="112"/>
      <c r="E43" s="142" t="str">
        <f>'Full Database'!AB38</f>
        <v>Information not available</v>
      </c>
      <c r="F43" s="156" t="str">
        <f>+'Full Database'!C38</f>
        <v xml:space="preserve">Axiall, LLC </v>
      </c>
    </row>
    <row r="44" spans="1:6" x14ac:dyDescent="0.3">
      <c r="A44" s="110" t="str">
        <f>'Full Database'!A39</f>
        <v xml:space="preserve">Pro-san L </v>
      </c>
      <c r="B44" s="111"/>
      <c r="C44" s="194"/>
      <c r="D44" s="112"/>
      <c r="E44" s="142" t="str">
        <f>'Full Database'!AB39</f>
        <v>Information not available</v>
      </c>
      <c r="F44" s="156" t="str">
        <f>+'Full Database'!C39</f>
        <v>Microcide, Inc.</v>
      </c>
    </row>
    <row r="45" spans="1:6" x14ac:dyDescent="0.3">
      <c r="A45" s="110" t="str">
        <f>'Full Database'!A40</f>
        <v>Puma</v>
      </c>
      <c r="B45" s="111"/>
      <c r="C45" s="194"/>
      <c r="D45" s="112"/>
      <c r="E45" s="142" t="str">
        <f>'Full Database'!AB40</f>
        <v>Information not available</v>
      </c>
      <c r="F45" s="156" t="str">
        <f>+'Full Database'!C40</f>
        <v>The Clorox Co.</v>
      </c>
    </row>
    <row r="46" spans="1:6" x14ac:dyDescent="0.3">
      <c r="A46" s="110" t="str">
        <f>'Full Database'!A41</f>
        <v>Pure Bright Germicidal Ultra Bleach</v>
      </c>
      <c r="B46" s="111"/>
      <c r="C46" s="194"/>
      <c r="D46" s="112"/>
      <c r="E46" s="142" t="str">
        <f>'Full Database'!AB41</f>
        <v>Information not available</v>
      </c>
      <c r="F46" s="156" t="str">
        <f>+'Full Database'!C41</f>
        <v xml:space="preserve">KIK International, Inc. </v>
      </c>
    </row>
    <row r="47" spans="1:6" ht="28.8" x14ac:dyDescent="0.3">
      <c r="A47" s="110" t="str">
        <f>'Full Database'!A42</f>
        <v>Re-Ox</v>
      </c>
      <c r="B47" s="111"/>
      <c r="C47" s="194"/>
      <c r="D47" s="112"/>
      <c r="E47" s="142" t="str">
        <f>'Full Database'!AB42</f>
        <v>Gallons:  1, 5, 15, 30, 55, 275, 300, 330, 5000</v>
      </c>
      <c r="F47" s="156" t="str">
        <f>+'Full Database'!C42</f>
        <v>Blue Earth Labs, LLC</v>
      </c>
    </row>
    <row r="48" spans="1:6" x14ac:dyDescent="0.3">
      <c r="A48" s="110" t="str">
        <f>'Full Database'!A43</f>
        <v>Sanidate 5.0</v>
      </c>
      <c r="B48" s="111"/>
      <c r="C48" s="194"/>
      <c r="D48" s="112"/>
      <c r="E48" s="142" t="str">
        <f>'Full Database'!AB43</f>
        <v>Gallons:  2.5, 5, 30, 55, 275</v>
      </c>
      <c r="F48" s="156" t="str">
        <f>+'Full Database'!C43</f>
        <v>Biosafe Systems</v>
      </c>
    </row>
    <row r="49" spans="1:6" x14ac:dyDescent="0.3">
      <c r="A49" s="110" t="str">
        <f>'Full Database'!A44</f>
        <v>Sanidate 12.0</v>
      </c>
      <c r="B49" s="111"/>
      <c r="C49" s="194"/>
      <c r="D49" s="112"/>
      <c r="E49" s="142" t="str">
        <f>'Full Database'!AB44</f>
        <v>Gallons:  5, 30, 55, 275, 330</v>
      </c>
      <c r="F49" s="156" t="str">
        <f>+'Full Database'!C44</f>
        <v>Biosafe Systems</v>
      </c>
    </row>
    <row r="50" spans="1:6" x14ac:dyDescent="0.3">
      <c r="A50" s="110" t="str">
        <f>'Full Database'!A45</f>
        <v>SaniDate 15.0</v>
      </c>
      <c r="B50" s="111"/>
      <c r="C50" s="194"/>
      <c r="D50" s="112"/>
      <c r="E50" s="142" t="str">
        <f>'Full Database'!AB45</f>
        <v>Gallons:  2.5, 5, 30, 55, 275, 330</v>
      </c>
      <c r="F50" s="156" t="str">
        <f>+'Full Database'!C45</f>
        <v>Biosafe Systems</v>
      </c>
    </row>
    <row r="51" spans="1:6" ht="43.2" x14ac:dyDescent="0.3">
      <c r="A51" s="110" t="str">
        <f>'Full Database'!A46</f>
        <v xml:space="preserve">Sanidate Ready to Use </v>
      </c>
      <c r="B51" s="111"/>
      <c r="C51" s="194"/>
      <c r="D51" s="112"/>
      <c r="E51" s="142" t="str">
        <f>'Full Database'!AB46</f>
        <v>Ounces:  32
Liters:  2
Gallons:  1, 5</v>
      </c>
      <c r="F51" s="156" t="str">
        <f>+'Full Database'!C46</f>
        <v>BioSafe Systems, LLC</v>
      </c>
    </row>
    <row r="52" spans="1:6" ht="28.8" x14ac:dyDescent="0.3">
      <c r="A52" s="110" t="str">
        <f>'Full Database'!A47</f>
        <v>Selectrocide 2L500</v>
      </c>
      <c r="B52" s="111"/>
      <c r="C52" s="194"/>
      <c r="D52" s="112"/>
      <c r="E52" s="142" t="str">
        <f>'Full Database'!AB47</f>
        <v>Information not available</v>
      </c>
      <c r="F52" s="156" t="str">
        <f>+'Full Database'!C47</f>
        <v>Selective Micro Technologies, LLC</v>
      </c>
    </row>
    <row r="53" spans="1:6" ht="28.8" x14ac:dyDescent="0.3">
      <c r="A53" s="110" t="str">
        <f>'Full Database'!A48</f>
        <v>Selectrocide 5G</v>
      </c>
      <c r="B53" s="111"/>
      <c r="C53" s="194"/>
      <c r="D53" s="112"/>
      <c r="E53" s="142" t="str">
        <f>'Full Database'!AB48</f>
        <v>Information not available</v>
      </c>
      <c r="F53" s="156" t="str">
        <f>+'Full Database'!C48</f>
        <v>Selective Micro Technologies, LLC</v>
      </c>
    </row>
    <row r="54" spans="1:6" x14ac:dyDescent="0.3">
      <c r="A54" s="110" t="str">
        <f>'Full Database'!A49</f>
        <v>Sodium Hypochlorite 12.5%</v>
      </c>
      <c r="B54" s="111"/>
      <c r="C54" s="194"/>
      <c r="D54" s="112"/>
      <c r="E54" s="142" t="str">
        <f>'Full Database'!AB49</f>
        <v>Information not available</v>
      </c>
      <c r="F54" s="156" t="str">
        <f>+'Full Database'!C49</f>
        <v>Hydrite Chemical Co.</v>
      </c>
    </row>
    <row r="55" spans="1:6" ht="28.8" x14ac:dyDescent="0.3">
      <c r="A55" s="110" t="str">
        <f>'Full Database'!A50</f>
        <v>Sodium Hypochlorite 12.5%</v>
      </c>
      <c r="B55" s="111"/>
      <c r="C55" s="194"/>
      <c r="D55" s="112"/>
      <c r="E55" s="142" t="str">
        <f>'Full Database'!AB50</f>
        <v>Information not available</v>
      </c>
      <c r="F55" s="156" t="str">
        <f>+'Full Database'!C50</f>
        <v>Alexander Chemical Corporation</v>
      </c>
    </row>
    <row r="56" spans="1:6" ht="28.8" x14ac:dyDescent="0.3">
      <c r="A56" s="110" t="str">
        <f>'Full Database'!A51</f>
        <v>Sodium Hypochlorite Solution</v>
      </c>
      <c r="B56" s="111"/>
      <c r="C56" s="194"/>
      <c r="D56" s="112"/>
      <c r="E56" s="142" t="str">
        <f>'Full Database'!AB51</f>
        <v>Information not available</v>
      </c>
      <c r="F56" s="156" t="str">
        <f>+'Full Database'!C51</f>
        <v xml:space="preserve">K.A. Steel Chemicals, Inc. </v>
      </c>
    </row>
    <row r="57" spans="1:6" ht="28.8" x14ac:dyDescent="0.3">
      <c r="A57" s="110" t="str">
        <f>'Full Database'!A52</f>
        <v>Sodium Hypochlorite Solution 10%</v>
      </c>
      <c r="B57" s="111"/>
      <c r="C57" s="194"/>
      <c r="D57" s="112"/>
      <c r="E57" s="142" t="str">
        <f>'Full Database'!AB52</f>
        <v>Information not available</v>
      </c>
      <c r="F57" s="156" t="str">
        <f>+'Full Database'!C52</f>
        <v xml:space="preserve">K.A. Steel Chemicals, Inc. </v>
      </c>
    </row>
    <row r="58" spans="1:6" ht="28.8" x14ac:dyDescent="0.3">
      <c r="A58" s="110" t="str">
        <f>'Full Database'!A53</f>
        <v>Sno-Glo Bleach</v>
      </c>
      <c r="B58" s="111"/>
      <c r="C58" s="194"/>
      <c r="D58" s="112"/>
      <c r="E58" s="142" t="str">
        <f>'Full Database'!AB53</f>
        <v>Information not available</v>
      </c>
      <c r="F58" s="156" t="str">
        <f>+'Full Database'!C53</f>
        <v>Brenntag Mid-South, Inc.</v>
      </c>
    </row>
    <row r="59" spans="1:6" x14ac:dyDescent="0.3">
      <c r="A59" s="110" t="str">
        <f>'Full Database'!A54</f>
        <v>Ster-Bac</v>
      </c>
      <c r="B59" s="111"/>
      <c r="C59" s="194"/>
      <c r="D59" s="112"/>
      <c r="E59" s="142" t="str">
        <f>'Full Database'!AB54</f>
        <v>Gallons: 1, 2.5, 5, 55, 350</v>
      </c>
      <c r="F59" s="156" t="str">
        <f>+'Full Database'!C54</f>
        <v>Ecolab</v>
      </c>
    </row>
    <row r="60" spans="1:6" x14ac:dyDescent="0.3">
      <c r="A60" s="110" t="str">
        <f>'Full Database'!A55</f>
        <v>StorOx 2.0</v>
      </c>
      <c r="B60" s="111"/>
      <c r="C60" s="194"/>
      <c r="D60" s="112"/>
      <c r="E60" s="142" t="str">
        <f>'Full Database'!AB55</f>
        <v>Gallons:  2.5, 5, 30, 55, 275</v>
      </c>
      <c r="F60" s="156" t="str">
        <f>+'Full Database'!C55</f>
        <v>Biosafe Systems</v>
      </c>
    </row>
    <row r="61" spans="1:6" ht="28.8" x14ac:dyDescent="0.3">
      <c r="A61" s="110" t="str">
        <f>'Full Database'!A56</f>
        <v>Surchlor</v>
      </c>
      <c r="B61" s="111"/>
      <c r="C61" s="194"/>
      <c r="D61" s="112"/>
      <c r="E61" s="142" t="str">
        <f>'Full Database'!AB56</f>
        <v>Information not available</v>
      </c>
      <c r="F61" s="156" t="str">
        <f>+'Full Database'!C56</f>
        <v>Surpass Chemical Company, Inc.</v>
      </c>
    </row>
    <row r="62" spans="1:6" x14ac:dyDescent="0.3">
      <c r="A62" s="110" t="str">
        <f>'Full Database'!A57</f>
        <v>Tsunami 100</v>
      </c>
      <c r="B62" s="111"/>
      <c r="C62" s="194"/>
      <c r="D62" s="112"/>
      <c r="E62" s="142" t="str">
        <f>'Full Database'!AB57</f>
        <v>Gallons:  4, 50, 300</v>
      </c>
      <c r="F62" s="156" t="str">
        <f>+'Full Database'!C57</f>
        <v xml:space="preserve">Ecolab </v>
      </c>
    </row>
    <row r="63" spans="1:6" x14ac:dyDescent="0.3">
      <c r="A63" s="110" t="str">
        <f>'Full Database'!A58</f>
        <v>Ultra Clorox Brand Regular Bleach</v>
      </c>
      <c r="B63" s="111"/>
      <c r="C63" s="194"/>
      <c r="D63" s="112"/>
      <c r="E63" s="142" t="str">
        <f>'Full Database'!AB58</f>
        <v>N/A</v>
      </c>
      <c r="F63" s="156" t="str">
        <f>+'Full Database'!C58</f>
        <v>The Clorox Co.</v>
      </c>
    </row>
    <row r="64" spans="1:6" ht="43.2" x14ac:dyDescent="0.3">
      <c r="A64" s="110" t="str">
        <f>'Full Database'!A59</f>
        <v>Vertex Concentrate</v>
      </c>
      <c r="B64" s="111"/>
      <c r="C64" s="194"/>
      <c r="D64" s="112"/>
      <c r="E64" s="142" t="str">
        <f>'Full Database'!AB59</f>
        <v>Gallons:  3/4, 1, 2.5, 3, 4, 5, 7, 15, 30, 50, 55, 220, 250, 300, 320, 330 gallons</v>
      </c>
      <c r="F64" s="156" t="str">
        <f>+'Full Database'!C59</f>
        <v xml:space="preserve">Vertex 
Chemical 
Corporation </v>
      </c>
    </row>
    <row r="65" spans="1:6" ht="43.2" x14ac:dyDescent="0.3">
      <c r="A65" s="110" t="str">
        <f>'Full Database'!A60</f>
        <v>Vertex CSS-5</v>
      </c>
      <c r="B65" s="111"/>
      <c r="C65" s="194"/>
      <c r="D65" s="112"/>
      <c r="E65" s="142" t="str">
        <f>'Full Database'!AB60</f>
        <v>Ounces:  32, 48, 64, 96
Gallons: 1, 2.5, 5, 15, 30, 55, 220, 275, 330 gallons</v>
      </c>
      <c r="F65" s="156" t="str">
        <f>+'Full Database'!C60</f>
        <v>Vertex Chemical Corporation</v>
      </c>
    </row>
    <row r="66" spans="1:6" ht="28.8" x14ac:dyDescent="0.3">
      <c r="A66" s="110" t="str">
        <f>'Full Database'!A61</f>
        <v xml:space="preserve">Vertex CSS-10 </v>
      </c>
      <c r="B66" s="111"/>
      <c r="C66" s="194"/>
      <c r="D66" s="112"/>
      <c r="E66" s="142" t="str">
        <f>'Full Database'!AB61</f>
        <v>Gallons:  1</v>
      </c>
      <c r="F66" s="156" t="str">
        <f>+'Full Database'!C61</f>
        <v>Vertex Chemical Corporation</v>
      </c>
    </row>
    <row r="67" spans="1:6" ht="28.8" x14ac:dyDescent="0.3">
      <c r="A67" s="110" t="str">
        <f>'Full Database'!A62</f>
        <v>Vertex CSS-12</v>
      </c>
      <c r="B67" s="111"/>
      <c r="C67" s="194"/>
      <c r="D67" s="112"/>
      <c r="E67" s="142" t="str">
        <f>'Full Database'!AB62</f>
        <v>Gallons:  3/4, 1, 2.5, 3, 4, 5, 15, 30, 50, 55, 220, 250, 275, 300, 320, 330</v>
      </c>
      <c r="F67" s="156" t="str">
        <f>+'Full Database'!C62</f>
        <v>Vertex Chemical Corporation</v>
      </c>
    </row>
    <row r="68" spans="1:6" ht="28.8" x14ac:dyDescent="0.3">
      <c r="A68" s="110" t="str">
        <f>'Full Database'!A63</f>
        <v>Victory</v>
      </c>
      <c r="B68" s="111"/>
      <c r="C68" s="194"/>
      <c r="D68" s="112"/>
      <c r="E68" s="142" t="str">
        <f>'Full Database'!AB63</f>
        <v>Ounces:  58, 96
Gallons:  55, 300 (tote)</v>
      </c>
      <c r="F68" s="156" t="str">
        <f>+'Full Database'!C63</f>
        <v>Ecolab, Inc.</v>
      </c>
    </row>
    <row r="69" spans="1:6" x14ac:dyDescent="0.3">
      <c r="A69" s="110" t="str">
        <f>'Full Database'!A64</f>
        <v>VigorOx SP-15</v>
      </c>
      <c r="B69" s="111"/>
      <c r="C69" s="194"/>
      <c r="D69" s="112"/>
      <c r="E69" s="142" t="str">
        <f>'Full Database'!AB64</f>
        <v>Gallons: 55</v>
      </c>
      <c r="F69" s="156" t="str">
        <f>+'Full Database'!C64</f>
        <v>PeroxyChem, LLC</v>
      </c>
    </row>
    <row r="70" spans="1:6" x14ac:dyDescent="0.3">
      <c r="A70" s="110" t="str">
        <f>'Full Database'!A65</f>
        <v>XY-12 Liquid Sanitizer</v>
      </c>
      <c r="B70" s="111"/>
      <c r="C70" s="194"/>
      <c r="D70" s="112"/>
      <c r="E70" s="142" t="str">
        <f>'Full Database'!AB65</f>
        <v>Gallons: 1, 5, 55, 300</v>
      </c>
      <c r="F70" s="156" t="str">
        <f>+'Full Database'!C65</f>
        <v>Ecolab, Inc.</v>
      </c>
    </row>
    <row r="71" spans="1:6" ht="29.4" thickBot="1" x14ac:dyDescent="0.35">
      <c r="A71" s="113" t="str">
        <f>'Full Database'!A66</f>
        <v xml:space="preserve">Zep FS Formula 4665 </v>
      </c>
      <c r="B71" s="114"/>
      <c r="C71" s="195"/>
      <c r="D71" s="115"/>
      <c r="E71" s="154" t="str">
        <f>'Full Database'!AB66</f>
        <v>Gallons:  1, 5, 20, 55</v>
      </c>
      <c r="F71" s="157" t="str">
        <f>+'Full Database'!C66</f>
        <v>Zep Commercial Sales &amp; Service</v>
      </c>
    </row>
  </sheetData>
  <sheetProtection algorithmName="SHA-512" hashValue="APcTnRkdOU1xpWc7s0QQyr1JtvdOFgtF/MHBQ4BCQ95e3b774ZWJVwncFI3s0J22S5pV/FwAN9eNKRrHFxlF+A==" saltValue="r7NyRCnVcGuEaeHSJDgroQ==" spinCount="100000" sheet="1" objects="1" scenarios="1" selectLockedCells="1" sort="0" autoFilter="0"/>
  <autoFilter ref="A8:F8"/>
  <mergeCells count="2">
    <mergeCell ref="E7:F7"/>
    <mergeCell ref="A2:A6"/>
  </mergeCells>
  <hyperlinks>
    <hyperlink ref="C8" location="'Active ingredients'!C8" display="Active Ingredients"/>
    <hyperlink ref="B8" location="'Front page'!A8" display="Main Page"/>
    <hyperlink ref="D8" location="'Label info (alt)'!D8" display="Label Information"/>
  </hyperlink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D66"/>
  <sheetViews>
    <sheetView zoomScale="80" zoomScaleNormal="80" workbookViewId="0">
      <pane xSplit="2" ySplit="3" topLeftCell="J4" activePane="bottomRight" state="frozen"/>
      <selection activeCell="L6" sqref="L6"/>
      <selection pane="topRight" activeCell="L6" sqref="L6"/>
      <selection pane="bottomLeft" activeCell="L6" sqref="L6"/>
      <selection pane="bottomRight" activeCell="P5" sqref="P5"/>
    </sheetView>
  </sheetViews>
  <sheetFormatPr defaultRowHeight="14.4" x14ac:dyDescent="0.3"/>
  <cols>
    <col min="1" max="1" width="16.88671875" customWidth="1"/>
    <col min="2" max="2" width="41.33203125" style="4" bestFit="1" customWidth="1"/>
    <col min="3" max="3" width="22.5546875" style="18" customWidth="1"/>
    <col min="4" max="4" width="29.5546875" style="18" bestFit="1" customWidth="1"/>
    <col min="5" max="5" width="18.33203125" style="4" customWidth="1"/>
    <col min="6" max="6" width="10.6640625" style="5" customWidth="1"/>
    <col min="7" max="7" width="16.6640625" style="4" customWidth="1"/>
    <col min="8" max="8" width="10.6640625" style="5" customWidth="1"/>
    <col min="9" max="9" width="16.6640625" style="4" customWidth="1"/>
    <col min="10" max="10" width="10.6640625" style="5" customWidth="1"/>
    <col min="11" max="11" width="16.6640625" style="4" customWidth="1"/>
    <col min="12" max="12" width="10.6640625" style="5" customWidth="1"/>
    <col min="13" max="13" width="11" customWidth="1"/>
    <col min="14" max="14" width="13.6640625" customWidth="1"/>
    <col min="15" max="15" width="11.33203125" customWidth="1"/>
    <col min="16" max="16" width="9.88671875" customWidth="1"/>
    <col min="17" max="17" width="10.6640625" customWidth="1"/>
    <col min="18" max="18" width="10.44140625" customWidth="1"/>
    <col min="19" max="19" width="17.88671875" bestFit="1" customWidth="1"/>
    <col min="20" max="20" width="20.33203125" customWidth="1"/>
    <col min="21" max="21" width="16" customWidth="1"/>
    <col min="22" max="22" width="41" customWidth="1"/>
    <col min="23" max="25" width="14.6640625" customWidth="1"/>
    <col min="26" max="26" width="12.109375" customWidth="1"/>
    <col min="27" max="27" width="20.33203125" customWidth="1"/>
    <col min="28" max="28" width="20.33203125" style="18" customWidth="1"/>
    <col min="29" max="29" width="20.33203125" customWidth="1"/>
    <col min="30" max="30" width="40.6640625" style="67" customWidth="1"/>
    <col min="31" max="34" width="24.88671875" customWidth="1"/>
    <col min="35" max="35" width="14.6640625" customWidth="1"/>
    <col min="36" max="36" width="13.44140625" bestFit="1" customWidth="1"/>
    <col min="37" max="37" width="28.88671875" bestFit="1" customWidth="1"/>
    <col min="38" max="38" width="14.88671875" customWidth="1"/>
    <col min="40" max="40" width="20.88671875" customWidth="1"/>
    <col min="41" max="41" width="13.5546875" customWidth="1"/>
    <col min="42" max="42" width="13.5546875" bestFit="1" customWidth="1"/>
    <col min="43" max="43" width="13.44140625" bestFit="1" customWidth="1"/>
    <col min="44" max="44" width="16.109375" bestFit="1" customWidth="1"/>
  </cols>
  <sheetData>
    <row r="1" spans="1:30" ht="15" thickBot="1" x14ac:dyDescent="0.35">
      <c r="A1" t="s">
        <v>294</v>
      </c>
      <c r="B1" s="71">
        <v>42741</v>
      </c>
      <c r="C1"/>
      <c r="D1"/>
    </row>
    <row r="2" spans="1:30" ht="15.75" customHeight="1" thickBot="1" x14ac:dyDescent="0.35">
      <c r="D2" s="349" t="s">
        <v>27</v>
      </c>
      <c r="E2" s="349"/>
      <c r="F2" s="349"/>
      <c r="G2" s="349"/>
      <c r="H2" s="349"/>
      <c r="I2" s="349"/>
      <c r="J2" s="349"/>
      <c r="K2" s="349"/>
      <c r="L2" s="349"/>
      <c r="M2" s="340" t="s">
        <v>28</v>
      </c>
      <c r="N2" s="341"/>
      <c r="O2" s="341"/>
      <c r="P2" s="342"/>
      <c r="Q2" s="341" t="s">
        <v>33</v>
      </c>
      <c r="R2" s="341"/>
      <c r="S2" s="342"/>
      <c r="T2" s="340" t="s">
        <v>167</v>
      </c>
      <c r="U2" s="341"/>
      <c r="V2" s="340" t="s">
        <v>21</v>
      </c>
      <c r="W2" s="341"/>
      <c r="X2" s="341"/>
      <c r="Y2" s="341"/>
      <c r="Z2" s="342"/>
    </row>
    <row r="3" spans="1:30" ht="72.599999999999994" thickBot="1" x14ac:dyDescent="0.35">
      <c r="A3" s="23" t="s">
        <v>16</v>
      </c>
      <c r="B3" s="27" t="s">
        <v>17</v>
      </c>
      <c r="C3" s="241" t="s">
        <v>18</v>
      </c>
      <c r="D3" s="72" t="s">
        <v>27</v>
      </c>
      <c r="E3" s="79" t="s">
        <v>356</v>
      </c>
      <c r="F3" s="80" t="s">
        <v>26</v>
      </c>
      <c r="G3" s="81" t="s">
        <v>355</v>
      </c>
      <c r="H3" s="80" t="s">
        <v>26</v>
      </c>
      <c r="I3" s="81" t="s">
        <v>357</v>
      </c>
      <c r="J3" s="287" t="s">
        <v>26</v>
      </c>
      <c r="K3" s="288" t="s">
        <v>359</v>
      </c>
      <c r="L3" s="289" t="s">
        <v>26</v>
      </c>
      <c r="M3" s="23" t="s">
        <v>29</v>
      </c>
      <c r="N3" s="24" t="s">
        <v>566</v>
      </c>
      <c r="O3" s="24" t="s">
        <v>567</v>
      </c>
      <c r="P3" s="28" t="s">
        <v>32</v>
      </c>
      <c r="Q3" s="291" t="s">
        <v>34</v>
      </c>
      <c r="R3" s="24" t="s">
        <v>35</v>
      </c>
      <c r="S3" s="28" t="s">
        <v>36</v>
      </c>
      <c r="T3" s="23" t="s">
        <v>611</v>
      </c>
      <c r="U3" s="26" t="s">
        <v>20</v>
      </c>
      <c r="V3" s="20" t="s">
        <v>399</v>
      </c>
      <c r="W3" s="21" t="s">
        <v>565</v>
      </c>
      <c r="X3" s="21" t="s">
        <v>561</v>
      </c>
      <c r="Y3" s="22" t="s">
        <v>562</v>
      </c>
      <c r="Z3" s="22" t="s">
        <v>563</v>
      </c>
      <c r="AA3" s="253" t="s">
        <v>22</v>
      </c>
      <c r="AB3" s="246" t="s">
        <v>23</v>
      </c>
      <c r="AC3" s="247" t="s">
        <v>24</v>
      </c>
      <c r="AD3" s="297" t="s">
        <v>25</v>
      </c>
    </row>
    <row r="4" spans="1:30" ht="28.8" x14ac:dyDescent="0.3">
      <c r="A4" s="298" t="s">
        <v>0</v>
      </c>
      <c r="B4" s="48" t="s">
        <v>1</v>
      </c>
      <c r="C4" s="242" t="s">
        <v>2</v>
      </c>
      <c r="D4" s="73" t="s">
        <v>317</v>
      </c>
      <c r="E4" s="77" t="s">
        <v>38</v>
      </c>
      <c r="F4" s="78">
        <v>0.68</v>
      </c>
      <c r="G4" s="77" t="s">
        <v>55</v>
      </c>
      <c r="H4" s="83" t="s">
        <v>57</v>
      </c>
      <c r="I4" s="77" t="s">
        <v>55</v>
      </c>
      <c r="J4" s="84" t="s">
        <v>57</v>
      </c>
      <c r="K4" s="77" t="s">
        <v>55</v>
      </c>
      <c r="L4" s="290" t="s">
        <v>57</v>
      </c>
      <c r="M4" s="293" t="s">
        <v>48</v>
      </c>
      <c r="N4" s="46" t="s">
        <v>64</v>
      </c>
      <c r="O4" s="46" t="s">
        <v>48</v>
      </c>
      <c r="P4" s="294" t="s">
        <v>48</v>
      </c>
      <c r="Q4" s="292" t="s">
        <v>64</v>
      </c>
      <c r="R4" s="46" t="s">
        <v>64</v>
      </c>
      <c r="S4" s="46" t="s">
        <v>7</v>
      </c>
      <c r="T4" s="29" t="s">
        <v>47</v>
      </c>
      <c r="U4" s="57" t="s">
        <v>3</v>
      </c>
      <c r="V4" s="70" t="s">
        <v>227</v>
      </c>
      <c r="W4" s="166">
        <v>14</v>
      </c>
      <c r="X4" s="170">
        <v>22</v>
      </c>
      <c r="Y4" s="166">
        <v>27</v>
      </c>
      <c r="Z4" s="46" t="str">
        <f>+S4</f>
        <v>No</v>
      </c>
      <c r="AA4" s="61">
        <v>41652</v>
      </c>
      <c r="AB4" s="248" t="s">
        <v>379</v>
      </c>
      <c r="AC4" s="249"/>
      <c r="AD4" s="299" t="s">
        <v>55</v>
      </c>
    </row>
    <row r="5" spans="1:30" ht="43.2" x14ac:dyDescent="0.3">
      <c r="A5" s="300" t="s">
        <v>60</v>
      </c>
      <c r="B5" s="49" t="s">
        <v>61</v>
      </c>
      <c r="C5" s="243" t="s">
        <v>121</v>
      </c>
      <c r="D5" s="74" t="s">
        <v>318</v>
      </c>
      <c r="E5" s="77" t="s">
        <v>371</v>
      </c>
      <c r="F5" s="78">
        <v>7.4999999999999997E-2</v>
      </c>
      <c r="G5" s="77" t="s">
        <v>55</v>
      </c>
      <c r="H5" s="83" t="s">
        <v>57</v>
      </c>
      <c r="I5" s="77" t="s">
        <v>55</v>
      </c>
      <c r="J5" s="84" t="s">
        <v>57</v>
      </c>
      <c r="K5" s="77" t="s">
        <v>55</v>
      </c>
      <c r="L5" s="290" t="s">
        <v>57</v>
      </c>
      <c r="M5" s="295" t="s">
        <v>48</v>
      </c>
      <c r="N5" s="30" t="s">
        <v>64</v>
      </c>
      <c r="O5" s="30" t="s">
        <v>48</v>
      </c>
      <c r="P5" s="296" t="s">
        <v>48</v>
      </c>
      <c r="Q5" s="171" t="s">
        <v>64</v>
      </c>
      <c r="R5" s="30" t="s">
        <v>64</v>
      </c>
      <c r="S5" s="30" t="s">
        <v>7</v>
      </c>
      <c r="T5" s="30" t="s">
        <v>290</v>
      </c>
      <c r="U5" s="58" t="s">
        <v>171</v>
      </c>
      <c r="V5" s="70" t="s">
        <v>228</v>
      </c>
      <c r="W5" s="30">
        <v>9</v>
      </c>
      <c r="X5" s="168">
        <v>10</v>
      </c>
      <c r="Y5" s="58">
        <v>9</v>
      </c>
      <c r="Z5" s="30" t="str">
        <f t="shared" ref="Z5:Z66" si="0">+S5</f>
        <v>No</v>
      </c>
      <c r="AA5" s="62">
        <v>42108</v>
      </c>
      <c r="AB5" s="250" t="s">
        <v>379</v>
      </c>
      <c r="AC5" s="251"/>
      <c r="AD5" s="301" t="s">
        <v>55</v>
      </c>
    </row>
    <row r="6" spans="1:30" ht="43.2" x14ac:dyDescent="0.3">
      <c r="A6" s="300" t="s">
        <v>62</v>
      </c>
      <c r="B6" s="50" t="s">
        <v>295</v>
      </c>
      <c r="C6" s="243" t="s">
        <v>121</v>
      </c>
      <c r="D6" s="74" t="s">
        <v>319</v>
      </c>
      <c r="E6" s="77" t="s">
        <v>371</v>
      </c>
      <c r="F6" s="78">
        <v>0.25</v>
      </c>
      <c r="G6" s="77" t="s">
        <v>55</v>
      </c>
      <c r="H6" s="83" t="s">
        <v>57</v>
      </c>
      <c r="I6" s="77" t="s">
        <v>55</v>
      </c>
      <c r="J6" s="84" t="s">
        <v>57</v>
      </c>
      <c r="K6" s="77" t="s">
        <v>55</v>
      </c>
      <c r="L6" s="290" t="s">
        <v>57</v>
      </c>
      <c r="M6" s="295" t="s">
        <v>48</v>
      </c>
      <c r="N6" s="30" t="s">
        <v>64</v>
      </c>
      <c r="O6" s="30" t="s">
        <v>48</v>
      </c>
      <c r="P6" s="296" t="s">
        <v>48</v>
      </c>
      <c r="Q6" s="171" t="s">
        <v>64</v>
      </c>
      <c r="R6" s="30" t="s">
        <v>64</v>
      </c>
      <c r="S6" s="30" t="s">
        <v>7</v>
      </c>
      <c r="T6" s="30" t="s">
        <v>290</v>
      </c>
      <c r="U6" s="58" t="s">
        <v>172</v>
      </c>
      <c r="V6" s="70" t="s">
        <v>610</v>
      </c>
      <c r="W6" s="30">
        <v>9</v>
      </c>
      <c r="X6" s="168">
        <v>10</v>
      </c>
      <c r="Y6" s="58">
        <v>9</v>
      </c>
      <c r="Z6" s="30" t="str">
        <f t="shared" si="0"/>
        <v>No</v>
      </c>
      <c r="AA6" s="62">
        <v>42620</v>
      </c>
      <c r="AB6" s="250" t="s">
        <v>379</v>
      </c>
      <c r="AC6" s="251"/>
      <c r="AD6" s="301" t="s">
        <v>55</v>
      </c>
    </row>
    <row r="7" spans="1:30" ht="28.8" x14ac:dyDescent="0.3">
      <c r="A7" s="300" t="s">
        <v>4</v>
      </c>
      <c r="B7" s="50" t="s">
        <v>5</v>
      </c>
      <c r="C7" s="243" t="s">
        <v>6</v>
      </c>
      <c r="D7" s="74" t="s">
        <v>105</v>
      </c>
      <c r="E7" s="77" t="s">
        <v>37</v>
      </c>
      <c r="F7" s="78">
        <v>0.125</v>
      </c>
      <c r="G7" s="77" t="s">
        <v>55</v>
      </c>
      <c r="H7" s="83" t="s">
        <v>57</v>
      </c>
      <c r="I7" s="77" t="s">
        <v>55</v>
      </c>
      <c r="J7" s="84" t="s">
        <v>57</v>
      </c>
      <c r="K7" s="77" t="s">
        <v>55</v>
      </c>
      <c r="L7" s="290" t="s">
        <v>57</v>
      </c>
      <c r="M7" s="295" t="s">
        <v>48</v>
      </c>
      <c r="N7" s="30" t="s">
        <v>64</v>
      </c>
      <c r="O7" s="30" t="s">
        <v>48</v>
      </c>
      <c r="P7" s="296" t="s">
        <v>64</v>
      </c>
      <c r="Q7" s="171" t="s">
        <v>64</v>
      </c>
      <c r="R7" s="30" t="s">
        <v>64</v>
      </c>
      <c r="S7" s="30" t="s">
        <v>7</v>
      </c>
      <c r="T7" s="30" t="s">
        <v>290</v>
      </c>
      <c r="U7" s="58" t="s">
        <v>8</v>
      </c>
      <c r="V7" s="70" t="s">
        <v>230</v>
      </c>
      <c r="W7" s="30">
        <v>7</v>
      </c>
      <c r="X7" s="171">
        <v>7</v>
      </c>
      <c r="Y7" s="58" t="s">
        <v>64</v>
      </c>
      <c r="Z7" s="30" t="str">
        <f t="shared" si="0"/>
        <v>No</v>
      </c>
      <c r="AA7" s="63">
        <v>41052</v>
      </c>
      <c r="AB7" s="250" t="s">
        <v>609</v>
      </c>
      <c r="AC7" s="251"/>
      <c r="AD7" s="301" t="s">
        <v>55</v>
      </c>
    </row>
    <row r="8" spans="1:30" ht="28.8" x14ac:dyDescent="0.3">
      <c r="A8" s="302" t="s">
        <v>63</v>
      </c>
      <c r="B8" s="51" t="s">
        <v>296</v>
      </c>
      <c r="C8" s="244" t="s">
        <v>122</v>
      </c>
      <c r="D8" s="75" t="s">
        <v>320</v>
      </c>
      <c r="E8" s="77" t="s">
        <v>40</v>
      </c>
      <c r="F8" s="78">
        <v>0.05</v>
      </c>
      <c r="G8" s="77" t="s">
        <v>55</v>
      </c>
      <c r="H8" s="83" t="s">
        <v>57</v>
      </c>
      <c r="I8" s="77" t="s">
        <v>55</v>
      </c>
      <c r="J8" s="84" t="s">
        <v>57</v>
      </c>
      <c r="K8" s="77" t="s">
        <v>55</v>
      </c>
      <c r="L8" s="290" t="s">
        <v>57</v>
      </c>
      <c r="M8" s="295" t="s">
        <v>64</v>
      </c>
      <c r="N8" s="30" t="s">
        <v>64</v>
      </c>
      <c r="O8" s="30" t="s">
        <v>48</v>
      </c>
      <c r="P8" s="296" t="s">
        <v>64</v>
      </c>
      <c r="Q8" s="171" t="s">
        <v>64</v>
      </c>
      <c r="R8" s="30" t="s">
        <v>64</v>
      </c>
      <c r="S8" s="30" t="s">
        <v>7</v>
      </c>
      <c r="T8" s="30" t="s">
        <v>290</v>
      </c>
      <c r="U8" s="59" t="s">
        <v>173</v>
      </c>
      <c r="V8" s="70" t="s">
        <v>608</v>
      </c>
      <c r="W8" s="70">
        <v>7</v>
      </c>
      <c r="X8" s="172" t="s">
        <v>64</v>
      </c>
      <c r="Y8" s="59" t="s">
        <v>64</v>
      </c>
      <c r="Z8" s="30" t="str">
        <f t="shared" si="0"/>
        <v>No</v>
      </c>
      <c r="AA8" s="62">
        <v>42619</v>
      </c>
      <c r="AB8" s="250" t="s">
        <v>379</v>
      </c>
      <c r="AC8" s="251"/>
      <c r="AD8" s="301" t="s">
        <v>55</v>
      </c>
    </row>
    <row r="9" spans="1:30" ht="43.2" x14ac:dyDescent="0.3">
      <c r="A9" s="300" t="s">
        <v>9</v>
      </c>
      <c r="B9" s="50" t="s">
        <v>55</v>
      </c>
      <c r="C9" s="243" t="s">
        <v>10</v>
      </c>
      <c r="D9" s="74" t="s">
        <v>321</v>
      </c>
      <c r="E9" s="77" t="s">
        <v>55</v>
      </c>
      <c r="F9" s="78" t="s">
        <v>57</v>
      </c>
      <c r="G9" s="77" t="s">
        <v>41</v>
      </c>
      <c r="H9" s="83">
        <v>0.1729</v>
      </c>
      <c r="I9" s="77" t="s">
        <v>50</v>
      </c>
      <c r="J9" s="84">
        <v>1.23E-2</v>
      </c>
      <c r="K9" s="77" t="s">
        <v>55</v>
      </c>
      <c r="L9" s="290" t="s">
        <v>57</v>
      </c>
      <c r="M9" s="295" t="s">
        <v>48</v>
      </c>
      <c r="N9" s="30" t="s">
        <v>64</v>
      </c>
      <c r="O9" s="30" t="s">
        <v>64</v>
      </c>
      <c r="P9" s="296" t="s">
        <v>64</v>
      </c>
      <c r="Q9" s="171" t="s">
        <v>64</v>
      </c>
      <c r="R9" s="30" t="s">
        <v>64</v>
      </c>
      <c r="S9" s="30" t="s">
        <v>169</v>
      </c>
      <c r="T9" s="30" t="s">
        <v>290</v>
      </c>
      <c r="U9" s="58" t="s">
        <v>11</v>
      </c>
      <c r="V9" s="70" t="s">
        <v>607</v>
      </c>
      <c r="W9" s="30" t="s">
        <v>64</v>
      </c>
      <c r="X9" s="168">
        <v>3</v>
      </c>
      <c r="Y9" s="58" t="s">
        <v>64</v>
      </c>
      <c r="Z9" s="30" t="str">
        <f t="shared" si="0"/>
        <v>For Washing Fruits and Vegetables</v>
      </c>
      <c r="AA9" s="62">
        <v>42704</v>
      </c>
      <c r="AB9" s="250" t="s">
        <v>381</v>
      </c>
      <c r="AC9" s="303"/>
      <c r="AD9" s="301" t="s">
        <v>55</v>
      </c>
    </row>
    <row r="10" spans="1:30" ht="28.8" x14ac:dyDescent="0.3">
      <c r="A10" s="300" t="s">
        <v>65</v>
      </c>
      <c r="B10" s="50" t="s">
        <v>297</v>
      </c>
      <c r="C10" s="243" t="s">
        <v>123</v>
      </c>
      <c r="D10" s="74" t="s">
        <v>105</v>
      </c>
      <c r="E10" s="77" t="s">
        <v>37</v>
      </c>
      <c r="F10" s="78">
        <v>0.125</v>
      </c>
      <c r="G10" s="77" t="s">
        <v>55</v>
      </c>
      <c r="H10" s="83" t="s">
        <v>57</v>
      </c>
      <c r="I10" s="77" t="s">
        <v>55</v>
      </c>
      <c r="J10" s="84" t="s">
        <v>57</v>
      </c>
      <c r="K10" s="77" t="s">
        <v>55</v>
      </c>
      <c r="L10" s="290" t="s">
        <v>57</v>
      </c>
      <c r="M10" s="295" t="s">
        <v>48</v>
      </c>
      <c r="N10" s="30" t="s">
        <v>64</v>
      </c>
      <c r="O10" s="30" t="s">
        <v>48</v>
      </c>
      <c r="P10" s="296" t="s">
        <v>48</v>
      </c>
      <c r="Q10" s="171" t="s">
        <v>64</v>
      </c>
      <c r="R10" s="30" t="s">
        <v>64</v>
      </c>
      <c r="S10" s="30" t="s">
        <v>7</v>
      </c>
      <c r="T10" s="30" t="s">
        <v>290</v>
      </c>
      <c r="U10" s="58" t="s">
        <v>174</v>
      </c>
      <c r="V10" s="70" t="s">
        <v>233</v>
      </c>
      <c r="W10" s="30">
        <v>6</v>
      </c>
      <c r="X10" s="168">
        <v>12</v>
      </c>
      <c r="Y10" s="58">
        <v>4</v>
      </c>
      <c r="Z10" s="30" t="str">
        <f t="shared" si="0"/>
        <v>No</v>
      </c>
      <c r="AA10" s="62">
        <v>42194</v>
      </c>
      <c r="AB10" s="250" t="s">
        <v>379</v>
      </c>
      <c r="AC10" s="303"/>
      <c r="AD10" s="301" t="s">
        <v>55</v>
      </c>
    </row>
    <row r="11" spans="1:30" ht="43.2" x14ac:dyDescent="0.3">
      <c r="A11" s="300" t="s">
        <v>12</v>
      </c>
      <c r="B11" s="50" t="s">
        <v>298</v>
      </c>
      <c r="C11" s="243" t="s">
        <v>13</v>
      </c>
      <c r="D11" s="74" t="s">
        <v>322</v>
      </c>
      <c r="E11" s="77" t="s">
        <v>361</v>
      </c>
      <c r="F11" s="78" t="s">
        <v>358</v>
      </c>
      <c r="G11" s="77" t="s">
        <v>55</v>
      </c>
      <c r="H11" s="83" t="s">
        <v>57</v>
      </c>
      <c r="I11" s="77" t="s">
        <v>55</v>
      </c>
      <c r="J11" s="84" t="s">
        <v>57</v>
      </c>
      <c r="K11" s="77" t="s">
        <v>55</v>
      </c>
      <c r="L11" s="290" t="s">
        <v>57</v>
      </c>
      <c r="M11" s="295" t="s">
        <v>48</v>
      </c>
      <c r="N11" s="30" t="s">
        <v>64</v>
      </c>
      <c r="O11" s="30" t="s">
        <v>48</v>
      </c>
      <c r="P11" s="296" t="s">
        <v>48</v>
      </c>
      <c r="Q11" s="171" t="s">
        <v>64</v>
      </c>
      <c r="R11" s="30" t="s">
        <v>64</v>
      </c>
      <c r="S11" s="30" t="s">
        <v>168</v>
      </c>
      <c r="T11" s="30" t="s">
        <v>291</v>
      </c>
      <c r="U11" s="58" t="s">
        <v>15</v>
      </c>
      <c r="V11" s="70" t="s">
        <v>234</v>
      </c>
      <c r="W11" s="167">
        <v>4</v>
      </c>
      <c r="X11" s="168">
        <v>6</v>
      </c>
      <c r="Y11" s="58">
        <v>7</v>
      </c>
      <c r="Z11" s="30" t="str">
        <f t="shared" si="0"/>
        <v>For Food Contact Surfaces</v>
      </c>
      <c r="AA11" s="63">
        <v>42436</v>
      </c>
      <c r="AB11" s="250" t="s">
        <v>379</v>
      </c>
      <c r="AC11" s="303"/>
      <c r="AD11" s="301" t="s">
        <v>288</v>
      </c>
    </row>
    <row r="12" spans="1:30" ht="28.8" x14ac:dyDescent="0.3">
      <c r="A12" s="300" t="s">
        <v>66</v>
      </c>
      <c r="B12" s="50" t="s">
        <v>64</v>
      </c>
      <c r="C12" s="243" t="s">
        <v>606</v>
      </c>
      <c r="D12" s="74" t="s">
        <v>323</v>
      </c>
      <c r="E12" s="77" t="s">
        <v>55</v>
      </c>
      <c r="F12" s="78" t="s">
        <v>57</v>
      </c>
      <c r="G12" s="77" t="s">
        <v>55</v>
      </c>
      <c r="H12" s="83" t="s">
        <v>57</v>
      </c>
      <c r="I12" s="77" t="s">
        <v>55</v>
      </c>
      <c r="J12" s="84" t="s">
        <v>57</v>
      </c>
      <c r="K12" s="77" t="s">
        <v>360</v>
      </c>
      <c r="L12" s="290">
        <v>0.4</v>
      </c>
      <c r="M12" s="295" t="s">
        <v>48</v>
      </c>
      <c r="N12" s="30" t="s">
        <v>64</v>
      </c>
      <c r="O12" s="30" t="s">
        <v>64</v>
      </c>
      <c r="P12" s="296" t="s">
        <v>64</v>
      </c>
      <c r="Q12" s="171" t="s">
        <v>64</v>
      </c>
      <c r="R12" s="30" t="s">
        <v>64</v>
      </c>
      <c r="S12" s="30" t="s">
        <v>7</v>
      </c>
      <c r="T12" s="30" t="s">
        <v>290</v>
      </c>
      <c r="U12" s="58" t="s">
        <v>175</v>
      </c>
      <c r="V12" s="70" t="s">
        <v>235</v>
      </c>
      <c r="W12" s="30" t="s">
        <v>64</v>
      </c>
      <c r="X12" s="168">
        <v>4</v>
      </c>
      <c r="Y12" s="58" t="s">
        <v>64</v>
      </c>
      <c r="Z12" s="30" t="str">
        <f t="shared" si="0"/>
        <v>No</v>
      </c>
      <c r="AA12" s="62">
        <v>42369</v>
      </c>
      <c r="AB12" s="250" t="s">
        <v>379</v>
      </c>
      <c r="AC12" s="303"/>
      <c r="AD12" s="301" t="s">
        <v>55</v>
      </c>
    </row>
    <row r="13" spans="1:30" ht="28.8" x14ac:dyDescent="0.3">
      <c r="A13" s="300" t="s">
        <v>67</v>
      </c>
      <c r="B13" s="50" t="s">
        <v>299</v>
      </c>
      <c r="C13" s="243" t="s">
        <v>125</v>
      </c>
      <c r="D13" s="74" t="s">
        <v>323</v>
      </c>
      <c r="E13" s="77" t="s">
        <v>55</v>
      </c>
      <c r="F13" s="78" t="s">
        <v>57</v>
      </c>
      <c r="G13" s="77" t="s">
        <v>55</v>
      </c>
      <c r="H13" s="83" t="s">
        <v>57</v>
      </c>
      <c r="I13" s="77" t="s">
        <v>55</v>
      </c>
      <c r="J13" s="84" t="s">
        <v>57</v>
      </c>
      <c r="K13" s="77" t="s">
        <v>360</v>
      </c>
      <c r="L13" s="290">
        <v>0.4</v>
      </c>
      <c r="M13" s="295" t="s">
        <v>48</v>
      </c>
      <c r="N13" s="30" t="s">
        <v>64</v>
      </c>
      <c r="O13" s="30" t="s">
        <v>64</v>
      </c>
      <c r="P13" s="296" t="s">
        <v>64</v>
      </c>
      <c r="Q13" s="171" t="s">
        <v>64</v>
      </c>
      <c r="R13" s="30" t="s">
        <v>64</v>
      </c>
      <c r="S13" s="30" t="s">
        <v>7</v>
      </c>
      <c r="T13" s="30" t="s">
        <v>290</v>
      </c>
      <c r="U13" s="58" t="s">
        <v>176</v>
      </c>
      <c r="V13" s="70" t="s">
        <v>236</v>
      </c>
      <c r="W13" s="30" t="s">
        <v>64</v>
      </c>
      <c r="X13" s="168">
        <v>5</v>
      </c>
      <c r="Y13" s="58" t="s">
        <v>64</v>
      </c>
      <c r="Z13" s="30" t="str">
        <f t="shared" si="0"/>
        <v>No</v>
      </c>
      <c r="AA13" s="62">
        <v>41493</v>
      </c>
      <c r="AB13" s="250" t="s">
        <v>379</v>
      </c>
      <c r="AC13" s="303"/>
      <c r="AD13" s="301" t="s">
        <v>55</v>
      </c>
    </row>
    <row r="14" spans="1:30" ht="28.8" x14ac:dyDescent="0.3">
      <c r="A14" s="300" t="s">
        <v>68</v>
      </c>
      <c r="B14" s="50" t="s">
        <v>64</v>
      </c>
      <c r="C14" s="243" t="s">
        <v>126</v>
      </c>
      <c r="D14" s="74" t="s">
        <v>324</v>
      </c>
      <c r="E14" s="77" t="s">
        <v>55</v>
      </c>
      <c r="F14" s="78" t="s">
        <v>57</v>
      </c>
      <c r="G14" s="77" t="s">
        <v>55</v>
      </c>
      <c r="H14" s="83" t="s">
        <v>57</v>
      </c>
      <c r="I14" s="77" t="s">
        <v>55</v>
      </c>
      <c r="J14" s="84" t="s">
        <v>57</v>
      </c>
      <c r="K14" s="77" t="s">
        <v>360</v>
      </c>
      <c r="L14" s="290">
        <v>0.4</v>
      </c>
      <c r="M14" s="295" t="s">
        <v>48</v>
      </c>
      <c r="N14" s="30" t="s">
        <v>64</v>
      </c>
      <c r="O14" s="30" t="s">
        <v>64</v>
      </c>
      <c r="P14" s="296" t="s">
        <v>64</v>
      </c>
      <c r="Q14" s="171" t="s">
        <v>64</v>
      </c>
      <c r="R14" s="30" t="s">
        <v>64</v>
      </c>
      <c r="S14" s="30" t="s">
        <v>7</v>
      </c>
      <c r="T14" s="30" t="s">
        <v>290</v>
      </c>
      <c r="U14" s="58" t="s">
        <v>177</v>
      </c>
      <c r="V14" s="70" t="s">
        <v>237</v>
      </c>
      <c r="W14" s="30" t="s">
        <v>64</v>
      </c>
      <c r="X14" s="168">
        <v>5</v>
      </c>
      <c r="Y14" s="58" t="s">
        <v>64</v>
      </c>
      <c r="Z14" s="30" t="str">
        <f t="shared" si="0"/>
        <v>No</v>
      </c>
      <c r="AA14" s="62">
        <v>41248</v>
      </c>
      <c r="AB14" s="250" t="s">
        <v>379</v>
      </c>
      <c r="AC14" s="303"/>
      <c r="AD14" s="301" t="s">
        <v>55</v>
      </c>
    </row>
    <row r="15" spans="1:30" ht="28.8" x14ac:dyDescent="0.3">
      <c r="A15" s="300" t="s">
        <v>69</v>
      </c>
      <c r="B15" s="50" t="s">
        <v>70</v>
      </c>
      <c r="C15" s="243" t="s">
        <v>127</v>
      </c>
      <c r="D15" s="74" t="s">
        <v>325</v>
      </c>
      <c r="E15" s="77" t="s">
        <v>40</v>
      </c>
      <c r="F15" s="78">
        <v>0.02</v>
      </c>
      <c r="G15" s="77" t="s">
        <v>55</v>
      </c>
      <c r="H15" s="83" t="s">
        <v>57</v>
      </c>
      <c r="I15" s="77" t="s">
        <v>55</v>
      </c>
      <c r="J15" s="84" t="s">
        <v>57</v>
      </c>
      <c r="K15" s="77" t="s">
        <v>55</v>
      </c>
      <c r="L15" s="290" t="s">
        <v>57</v>
      </c>
      <c r="M15" s="295" t="s">
        <v>48</v>
      </c>
      <c r="N15" s="30" t="s">
        <v>64</v>
      </c>
      <c r="O15" s="30" t="s">
        <v>48</v>
      </c>
      <c r="P15" s="296" t="s">
        <v>48</v>
      </c>
      <c r="Q15" s="171" t="s">
        <v>64</v>
      </c>
      <c r="R15" s="30" t="s">
        <v>64</v>
      </c>
      <c r="S15" s="30" t="s">
        <v>7</v>
      </c>
      <c r="T15" s="30" t="s">
        <v>290</v>
      </c>
      <c r="U15" s="58" t="s">
        <v>178</v>
      </c>
      <c r="V15" s="70" t="s">
        <v>605</v>
      </c>
      <c r="W15" s="30">
        <v>8</v>
      </c>
      <c r="X15" s="168">
        <v>11</v>
      </c>
      <c r="Y15" s="58">
        <v>21</v>
      </c>
      <c r="Z15" s="30" t="str">
        <f t="shared" si="0"/>
        <v>No</v>
      </c>
      <c r="AA15" s="62">
        <v>42642</v>
      </c>
      <c r="AB15" s="250" t="s">
        <v>379</v>
      </c>
      <c r="AC15" s="303"/>
      <c r="AD15" s="301" t="s">
        <v>55</v>
      </c>
    </row>
    <row r="16" spans="1:30" ht="28.8" x14ac:dyDescent="0.3">
      <c r="A16" s="300" t="s">
        <v>71</v>
      </c>
      <c r="B16" s="50" t="s">
        <v>64</v>
      </c>
      <c r="C16" s="243" t="s">
        <v>128</v>
      </c>
      <c r="D16" s="74" t="s">
        <v>326</v>
      </c>
      <c r="E16" s="77" t="s">
        <v>44</v>
      </c>
      <c r="F16" s="78">
        <v>0.27</v>
      </c>
      <c r="G16" s="77" t="s">
        <v>55</v>
      </c>
      <c r="H16" s="83" t="s">
        <v>57</v>
      </c>
      <c r="I16" s="77" t="s">
        <v>55</v>
      </c>
      <c r="J16" s="84" t="s">
        <v>57</v>
      </c>
      <c r="K16" s="77" t="s">
        <v>55</v>
      </c>
      <c r="L16" s="290" t="s">
        <v>57</v>
      </c>
      <c r="M16" s="295" t="s">
        <v>48</v>
      </c>
      <c r="N16" s="30" t="s">
        <v>64</v>
      </c>
      <c r="O16" s="30" t="s">
        <v>64</v>
      </c>
      <c r="P16" s="296" t="s">
        <v>64</v>
      </c>
      <c r="Q16" s="171" t="s">
        <v>64</v>
      </c>
      <c r="R16" s="30" t="s">
        <v>64</v>
      </c>
      <c r="S16" s="30" t="s">
        <v>7</v>
      </c>
      <c r="T16" s="30" t="s">
        <v>47</v>
      </c>
      <c r="U16" s="58" t="s">
        <v>179</v>
      </c>
      <c r="V16" s="70" t="s">
        <v>239</v>
      </c>
      <c r="W16" s="30" t="s">
        <v>64</v>
      </c>
      <c r="X16" s="168">
        <v>7</v>
      </c>
      <c r="Y16" s="58" t="s">
        <v>64</v>
      </c>
      <c r="Z16" s="30" t="str">
        <f t="shared" si="0"/>
        <v>No</v>
      </c>
      <c r="AA16" s="62">
        <v>39406</v>
      </c>
      <c r="AB16" s="250" t="s">
        <v>382</v>
      </c>
      <c r="AC16" s="303"/>
      <c r="AD16" s="301" t="s">
        <v>55</v>
      </c>
    </row>
    <row r="17" spans="1:30" ht="28.8" x14ac:dyDescent="0.3">
      <c r="A17" s="302" t="s">
        <v>72</v>
      </c>
      <c r="B17" s="51" t="s">
        <v>64</v>
      </c>
      <c r="C17" s="244" t="s">
        <v>129</v>
      </c>
      <c r="D17" s="75" t="s">
        <v>327</v>
      </c>
      <c r="E17" s="77" t="s">
        <v>37</v>
      </c>
      <c r="F17" s="78">
        <v>5.2499999999999998E-2</v>
      </c>
      <c r="G17" s="77" t="s">
        <v>55</v>
      </c>
      <c r="H17" s="83" t="s">
        <v>57</v>
      </c>
      <c r="I17" s="77" t="s">
        <v>55</v>
      </c>
      <c r="J17" s="84" t="s">
        <v>57</v>
      </c>
      <c r="K17" s="77" t="s">
        <v>55</v>
      </c>
      <c r="L17" s="290" t="s">
        <v>57</v>
      </c>
      <c r="M17" s="295" t="s">
        <v>48</v>
      </c>
      <c r="N17" s="30" t="s">
        <v>64</v>
      </c>
      <c r="O17" s="30" t="s">
        <v>48</v>
      </c>
      <c r="P17" s="296" t="s">
        <v>64</v>
      </c>
      <c r="Q17" s="171" t="s">
        <v>64</v>
      </c>
      <c r="R17" s="30" t="s">
        <v>64</v>
      </c>
      <c r="S17" s="30" t="s">
        <v>7</v>
      </c>
      <c r="T17" s="30" t="s">
        <v>290</v>
      </c>
      <c r="U17" s="59" t="s">
        <v>180</v>
      </c>
      <c r="V17" s="70" t="s">
        <v>240</v>
      </c>
      <c r="W17" s="70">
        <v>12</v>
      </c>
      <c r="X17" s="172">
        <v>6</v>
      </c>
      <c r="Y17" s="59" t="s">
        <v>64</v>
      </c>
      <c r="Z17" s="30" t="str">
        <f t="shared" si="0"/>
        <v>No</v>
      </c>
      <c r="AA17" s="62">
        <v>41331</v>
      </c>
      <c r="AB17" s="250" t="s">
        <v>379</v>
      </c>
      <c r="AC17" s="303"/>
      <c r="AD17" s="301" t="s">
        <v>55</v>
      </c>
    </row>
    <row r="18" spans="1:30" ht="57.6" x14ac:dyDescent="0.3">
      <c r="A18" s="300" t="s">
        <v>73</v>
      </c>
      <c r="B18" s="50" t="s">
        <v>300</v>
      </c>
      <c r="C18" s="243" t="s">
        <v>130</v>
      </c>
      <c r="D18" s="74" t="s">
        <v>317</v>
      </c>
      <c r="E18" s="77" t="s">
        <v>38</v>
      </c>
      <c r="F18" s="78">
        <v>0.68</v>
      </c>
      <c r="G18" s="77" t="s">
        <v>55</v>
      </c>
      <c r="H18" s="83" t="s">
        <v>57</v>
      </c>
      <c r="I18" s="77" t="s">
        <v>55</v>
      </c>
      <c r="J18" s="84" t="s">
        <v>57</v>
      </c>
      <c r="K18" s="77" t="s">
        <v>55</v>
      </c>
      <c r="L18" s="290" t="s">
        <v>57</v>
      </c>
      <c r="M18" s="295" t="s">
        <v>48</v>
      </c>
      <c r="N18" s="30" t="s">
        <v>64</v>
      </c>
      <c r="O18" s="30" t="s">
        <v>48</v>
      </c>
      <c r="P18" s="296" t="s">
        <v>48</v>
      </c>
      <c r="Q18" s="171" t="s">
        <v>64</v>
      </c>
      <c r="R18" s="30" t="s">
        <v>64</v>
      </c>
      <c r="S18" s="30" t="s">
        <v>7</v>
      </c>
      <c r="T18" s="30" t="s">
        <v>290</v>
      </c>
      <c r="U18" s="58" t="s">
        <v>181</v>
      </c>
      <c r="V18" s="70" t="s">
        <v>241</v>
      </c>
      <c r="W18" s="167">
        <v>7</v>
      </c>
      <c r="X18" s="168">
        <v>12</v>
      </c>
      <c r="Y18" s="30">
        <v>14</v>
      </c>
      <c r="Z18" s="30" t="str">
        <f t="shared" si="0"/>
        <v>No</v>
      </c>
      <c r="AA18" s="64">
        <v>40619</v>
      </c>
      <c r="AB18" s="250" t="s">
        <v>383</v>
      </c>
      <c r="AC18" s="303"/>
      <c r="AD18" s="301" t="s">
        <v>55</v>
      </c>
    </row>
    <row r="19" spans="1:30" ht="43.2" x14ac:dyDescent="0.3">
      <c r="A19" s="302" t="s">
        <v>74</v>
      </c>
      <c r="B19" s="50" t="s">
        <v>301</v>
      </c>
      <c r="C19" s="243" t="s">
        <v>130</v>
      </c>
      <c r="D19" s="74" t="s">
        <v>317</v>
      </c>
      <c r="E19" s="77" t="s">
        <v>38</v>
      </c>
      <c r="F19" s="78">
        <v>0.68</v>
      </c>
      <c r="G19" s="77" t="s">
        <v>55</v>
      </c>
      <c r="H19" s="83" t="s">
        <v>57</v>
      </c>
      <c r="I19" s="77" t="s">
        <v>55</v>
      </c>
      <c r="J19" s="84" t="s">
        <v>57</v>
      </c>
      <c r="K19" s="77" t="s">
        <v>55</v>
      </c>
      <c r="L19" s="290" t="s">
        <v>57</v>
      </c>
      <c r="M19" s="295" t="s">
        <v>48</v>
      </c>
      <c r="N19" s="30" t="s">
        <v>64</v>
      </c>
      <c r="O19" s="30" t="s">
        <v>48</v>
      </c>
      <c r="P19" s="296" t="s">
        <v>48</v>
      </c>
      <c r="Q19" s="171" t="s">
        <v>64</v>
      </c>
      <c r="R19" s="30" t="s">
        <v>64</v>
      </c>
      <c r="S19" s="30" t="s">
        <v>7</v>
      </c>
      <c r="T19" s="30" t="s">
        <v>290</v>
      </c>
      <c r="U19" s="58" t="s">
        <v>182</v>
      </c>
      <c r="V19" s="70" t="s">
        <v>242</v>
      </c>
      <c r="W19" s="30">
        <v>7</v>
      </c>
      <c r="X19" s="168">
        <v>13</v>
      </c>
      <c r="Y19" s="58">
        <v>14</v>
      </c>
      <c r="Z19" s="30" t="str">
        <f t="shared" si="0"/>
        <v>No</v>
      </c>
      <c r="AA19" s="62">
        <v>40619</v>
      </c>
      <c r="AB19" s="250" t="s">
        <v>384</v>
      </c>
      <c r="AC19" s="303"/>
      <c r="AD19" s="301" t="s">
        <v>55</v>
      </c>
    </row>
    <row r="20" spans="1:30" ht="43.2" x14ac:dyDescent="0.3">
      <c r="A20" s="300" t="s">
        <v>75</v>
      </c>
      <c r="B20" s="50" t="s">
        <v>64</v>
      </c>
      <c r="C20" s="243" t="s">
        <v>130</v>
      </c>
      <c r="D20" s="74" t="s">
        <v>317</v>
      </c>
      <c r="E20" s="77" t="s">
        <v>38</v>
      </c>
      <c r="F20" s="78">
        <v>0.68</v>
      </c>
      <c r="G20" s="77" t="s">
        <v>55</v>
      </c>
      <c r="H20" s="83" t="s">
        <v>57</v>
      </c>
      <c r="I20" s="77" t="s">
        <v>55</v>
      </c>
      <c r="J20" s="84" t="s">
        <v>57</v>
      </c>
      <c r="K20" s="77" t="s">
        <v>55</v>
      </c>
      <c r="L20" s="290" t="s">
        <v>57</v>
      </c>
      <c r="M20" s="295" t="s">
        <v>48</v>
      </c>
      <c r="N20" s="30" t="s">
        <v>64</v>
      </c>
      <c r="O20" s="30" t="s">
        <v>48</v>
      </c>
      <c r="P20" s="296" t="s">
        <v>48</v>
      </c>
      <c r="Q20" s="171" t="s">
        <v>64</v>
      </c>
      <c r="R20" s="30" t="s">
        <v>64</v>
      </c>
      <c r="S20" s="30" t="s">
        <v>7</v>
      </c>
      <c r="T20" s="30" t="s">
        <v>290</v>
      </c>
      <c r="U20" s="58" t="s">
        <v>183</v>
      </c>
      <c r="V20" s="70" t="s">
        <v>243</v>
      </c>
      <c r="W20" s="30">
        <v>7</v>
      </c>
      <c r="X20" s="168">
        <v>12</v>
      </c>
      <c r="Y20" s="58">
        <v>14</v>
      </c>
      <c r="Z20" s="30" t="str">
        <f t="shared" si="0"/>
        <v>No</v>
      </c>
      <c r="AA20" s="62">
        <v>40619</v>
      </c>
      <c r="AB20" s="250" t="s">
        <v>383</v>
      </c>
      <c r="AC20" s="303"/>
      <c r="AD20" s="301" t="s">
        <v>55</v>
      </c>
    </row>
    <row r="21" spans="1:30" ht="28.8" x14ac:dyDescent="0.3">
      <c r="A21" s="300" t="s">
        <v>76</v>
      </c>
      <c r="B21" s="50" t="s">
        <v>64</v>
      </c>
      <c r="C21" s="243" t="s">
        <v>131</v>
      </c>
      <c r="D21" s="74" t="s">
        <v>105</v>
      </c>
      <c r="E21" s="77" t="s">
        <v>37</v>
      </c>
      <c r="F21" s="78">
        <v>0.125</v>
      </c>
      <c r="G21" s="77" t="s">
        <v>55</v>
      </c>
      <c r="H21" s="83" t="s">
        <v>57</v>
      </c>
      <c r="I21" s="77" t="s">
        <v>55</v>
      </c>
      <c r="J21" s="84" t="s">
        <v>57</v>
      </c>
      <c r="K21" s="77" t="s">
        <v>55</v>
      </c>
      <c r="L21" s="290" t="s">
        <v>57</v>
      </c>
      <c r="M21" s="295" t="s">
        <v>48</v>
      </c>
      <c r="N21" s="30" t="s">
        <v>64</v>
      </c>
      <c r="O21" s="30" t="s">
        <v>48</v>
      </c>
      <c r="P21" s="296" t="s">
        <v>64</v>
      </c>
      <c r="Q21" s="171" t="s">
        <v>64</v>
      </c>
      <c r="R21" s="30" t="s">
        <v>64</v>
      </c>
      <c r="S21" s="30" t="s">
        <v>7</v>
      </c>
      <c r="T21" s="30" t="s">
        <v>290</v>
      </c>
      <c r="U21" s="58" t="s">
        <v>184</v>
      </c>
      <c r="V21" s="70" t="s">
        <v>244</v>
      </c>
      <c r="W21" s="30">
        <v>6</v>
      </c>
      <c r="X21" s="168">
        <v>5</v>
      </c>
      <c r="Y21" s="58" t="s">
        <v>64</v>
      </c>
      <c r="Z21" s="30" t="str">
        <f t="shared" si="0"/>
        <v>No</v>
      </c>
      <c r="AA21" s="63">
        <v>41344</v>
      </c>
      <c r="AB21" s="250" t="s">
        <v>385</v>
      </c>
      <c r="AC21" s="303"/>
      <c r="AD21" s="301" t="s">
        <v>55</v>
      </c>
    </row>
    <row r="22" spans="1:30" ht="57.6" x14ac:dyDescent="0.3">
      <c r="A22" s="300" t="s">
        <v>77</v>
      </c>
      <c r="B22" s="50" t="s">
        <v>302</v>
      </c>
      <c r="C22" s="243" t="s">
        <v>604</v>
      </c>
      <c r="D22" s="74" t="s">
        <v>317</v>
      </c>
      <c r="E22" s="77" t="s">
        <v>38</v>
      </c>
      <c r="F22" s="78">
        <v>0.68</v>
      </c>
      <c r="G22" s="77" t="s">
        <v>55</v>
      </c>
      <c r="H22" s="83" t="s">
        <v>57</v>
      </c>
      <c r="I22" s="77" t="s">
        <v>55</v>
      </c>
      <c r="J22" s="84" t="s">
        <v>57</v>
      </c>
      <c r="K22" s="77" t="s">
        <v>55</v>
      </c>
      <c r="L22" s="290" t="s">
        <v>57</v>
      </c>
      <c r="M22" s="295" t="s">
        <v>48</v>
      </c>
      <c r="N22" s="30" t="s">
        <v>64</v>
      </c>
      <c r="O22" s="30" t="s">
        <v>48</v>
      </c>
      <c r="P22" s="296" t="s">
        <v>48</v>
      </c>
      <c r="Q22" s="171" t="s">
        <v>64</v>
      </c>
      <c r="R22" s="30" t="s">
        <v>64</v>
      </c>
      <c r="S22" s="30" t="s">
        <v>7</v>
      </c>
      <c r="T22" s="30" t="s">
        <v>290</v>
      </c>
      <c r="U22" s="58" t="s">
        <v>185</v>
      </c>
      <c r="V22" s="70" t="s">
        <v>245</v>
      </c>
      <c r="W22" s="30">
        <v>12</v>
      </c>
      <c r="X22" s="168">
        <v>20</v>
      </c>
      <c r="Y22" s="58">
        <v>24</v>
      </c>
      <c r="Z22" s="30" t="str">
        <f t="shared" si="0"/>
        <v>No</v>
      </c>
      <c r="AA22" s="62">
        <v>41340</v>
      </c>
      <c r="AB22" s="250" t="s">
        <v>379</v>
      </c>
      <c r="AC22" s="303"/>
      <c r="AD22" s="301" t="s">
        <v>55</v>
      </c>
    </row>
    <row r="23" spans="1:30" ht="28.8" x14ac:dyDescent="0.3">
      <c r="A23" s="300" t="s">
        <v>78</v>
      </c>
      <c r="B23" s="50" t="s">
        <v>64</v>
      </c>
      <c r="C23" s="243" t="s">
        <v>133</v>
      </c>
      <c r="D23" s="74" t="s">
        <v>105</v>
      </c>
      <c r="E23" s="77" t="s">
        <v>37</v>
      </c>
      <c r="F23" s="78">
        <v>0.125</v>
      </c>
      <c r="G23" s="77" t="s">
        <v>55</v>
      </c>
      <c r="H23" s="83" t="s">
        <v>57</v>
      </c>
      <c r="I23" s="77" t="s">
        <v>55</v>
      </c>
      <c r="J23" s="84" t="s">
        <v>57</v>
      </c>
      <c r="K23" s="77" t="s">
        <v>55</v>
      </c>
      <c r="L23" s="290" t="s">
        <v>57</v>
      </c>
      <c r="M23" s="295" t="s">
        <v>48</v>
      </c>
      <c r="N23" s="30" t="s">
        <v>64</v>
      </c>
      <c r="O23" s="30" t="s">
        <v>48</v>
      </c>
      <c r="P23" s="296" t="s">
        <v>64</v>
      </c>
      <c r="Q23" s="171" t="s">
        <v>64</v>
      </c>
      <c r="R23" s="30" t="s">
        <v>64</v>
      </c>
      <c r="S23" s="30" t="s">
        <v>7</v>
      </c>
      <c r="T23" s="30" t="s">
        <v>290</v>
      </c>
      <c r="U23" s="58" t="s">
        <v>186</v>
      </c>
      <c r="V23" s="70" t="s">
        <v>246</v>
      </c>
      <c r="W23" s="30">
        <v>8</v>
      </c>
      <c r="X23" s="168">
        <v>18</v>
      </c>
      <c r="Y23" s="58" t="s">
        <v>64</v>
      </c>
      <c r="Z23" s="30" t="str">
        <f t="shared" si="0"/>
        <v>No</v>
      </c>
      <c r="AA23" s="62">
        <v>42566</v>
      </c>
      <c r="AB23" s="250" t="s">
        <v>379</v>
      </c>
      <c r="AC23" s="303"/>
      <c r="AD23" s="301" t="s">
        <v>55</v>
      </c>
    </row>
    <row r="24" spans="1:30" ht="43.2" x14ac:dyDescent="0.3">
      <c r="A24" s="300" t="s">
        <v>79</v>
      </c>
      <c r="B24" s="50" t="s">
        <v>303</v>
      </c>
      <c r="C24" s="243" t="s">
        <v>2</v>
      </c>
      <c r="D24" s="74" t="s">
        <v>317</v>
      </c>
      <c r="E24" s="77" t="s">
        <v>38</v>
      </c>
      <c r="F24" s="78">
        <v>0.68</v>
      </c>
      <c r="G24" s="77" t="s">
        <v>55</v>
      </c>
      <c r="H24" s="83" t="s">
        <v>57</v>
      </c>
      <c r="I24" s="77" t="s">
        <v>55</v>
      </c>
      <c r="J24" s="84" t="s">
        <v>57</v>
      </c>
      <c r="K24" s="77" t="s">
        <v>55</v>
      </c>
      <c r="L24" s="290" t="s">
        <v>57</v>
      </c>
      <c r="M24" s="295" t="s">
        <v>48</v>
      </c>
      <c r="N24" s="30" t="s">
        <v>64</v>
      </c>
      <c r="O24" s="30" t="s">
        <v>48</v>
      </c>
      <c r="P24" s="296" t="s">
        <v>48</v>
      </c>
      <c r="Q24" s="171" t="s">
        <v>64</v>
      </c>
      <c r="R24" s="30" t="s">
        <v>64</v>
      </c>
      <c r="S24" s="30" t="s">
        <v>7</v>
      </c>
      <c r="T24" s="30" t="s">
        <v>47</v>
      </c>
      <c r="U24" s="58" t="s">
        <v>187</v>
      </c>
      <c r="V24" s="70" t="s">
        <v>247</v>
      </c>
      <c r="W24" s="30">
        <v>19</v>
      </c>
      <c r="X24" s="168">
        <v>26</v>
      </c>
      <c r="Y24" s="58">
        <v>31</v>
      </c>
      <c r="Z24" s="30" t="str">
        <f t="shared" si="0"/>
        <v>No</v>
      </c>
      <c r="AA24" s="62">
        <v>41894</v>
      </c>
      <c r="AB24" s="250" t="s">
        <v>379</v>
      </c>
      <c r="AC24" s="303"/>
      <c r="AD24" s="301" t="s">
        <v>55</v>
      </c>
    </row>
    <row r="25" spans="1:30" ht="28.8" x14ac:dyDescent="0.3">
      <c r="A25" s="300" t="s">
        <v>80</v>
      </c>
      <c r="B25" s="50" t="s">
        <v>81</v>
      </c>
      <c r="C25" s="243" t="s">
        <v>134</v>
      </c>
      <c r="D25" s="74" t="s">
        <v>105</v>
      </c>
      <c r="E25" s="77" t="s">
        <v>37</v>
      </c>
      <c r="F25" s="78">
        <v>0.125</v>
      </c>
      <c r="G25" s="77" t="s">
        <v>55</v>
      </c>
      <c r="H25" s="83" t="s">
        <v>57</v>
      </c>
      <c r="I25" s="77" t="s">
        <v>55</v>
      </c>
      <c r="J25" s="84" t="s">
        <v>57</v>
      </c>
      <c r="K25" s="77" t="s">
        <v>55</v>
      </c>
      <c r="L25" s="290" t="s">
        <v>57</v>
      </c>
      <c r="M25" s="295" t="s">
        <v>48</v>
      </c>
      <c r="N25" s="30" t="s">
        <v>64</v>
      </c>
      <c r="O25" s="30" t="s">
        <v>48</v>
      </c>
      <c r="P25" s="296" t="s">
        <v>64</v>
      </c>
      <c r="Q25" s="171" t="s">
        <v>64</v>
      </c>
      <c r="R25" s="30" t="s">
        <v>64</v>
      </c>
      <c r="S25" s="30" t="s">
        <v>7</v>
      </c>
      <c r="T25" s="30" t="s">
        <v>290</v>
      </c>
      <c r="U25" s="58" t="s">
        <v>188</v>
      </c>
      <c r="V25" s="70" t="s">
        <v>248</v>
      </c>
      <c r="W25" s="30">
        <v>8</v>
      </c>
      <c r="X25" s="168">
        <v>16</v>
      </c>
      <c r="Y25" s="58" t="s">
        <v>64</v>
      </c>
      <c r="Z25" s="30" t="str">
        <f t="shared" si="0"/>
        <v>No</v>
      </c>
      <c r="AA25" s="62">
        <v>40777</v>
      </c>
      <c r="AB25" s="250" t="s">
        <v>379</v>
      </c>
      <c r="AC25" s="303"/>
      <c r="AD25" s="301" t="s">
        <v>55</v>
      </c>
    </row>
    <row r="26" spans="1:30" ht="43.2" x14ac:dyDescent="0.3">
      <c r="A26" s="300" t="s">
        <v>82</v>
      </c>
      <c r="B26" s="50" t="s">
        <v>64</v>
      </c>
      <c r="C26" s="243" t="s">
        <v>135</v>
      </c>
      <c r="D26" s="74" t="s">
        <v>328</v>
      </c>
      <c r="E26" s="77" t="s">
        <v>361</v>
      </c>
      <c r="F26" s="78" t="s">
        <v>363</v>
      </c>
      <c r="G26" s="77" t="s">
        <v>55</v>
      </c>
      <c r="H26" s="83" t="s">
        <v>57</v>
      </c>
      <c r="I26" s="77" t="s">
        <v>55</v>
      </c>
      <c r="J26" s="84" t="s">
        <v>57</v>
      </c>
      <c r="K26" s="77" t="s">
        <v>55</v>
      </c>
      <c r="L26" s="290" t="s">
        <v>57</v>
      </c>
      <c r="M26" s="295" t="s">
        <v>48</v>
      </c>
      <c r="N26" s="30" t="s">
        <v>64</v>
      </c>
      <c r="O26" s="30" t="s">
        <v>48</v>
      </c>
      <c r="P26" s="296" t="s">
        <v>48</v>
      </c>
      <c r="Q26" s="171" t="s">
        <v>64</v>
      </c>
      <c r="R26" s="30" t="s">
        <v>64</v>
      </c>
      <c r="S26" s="30" t="s">
        <v>168</v>
      </c>
      <c r="T26" s="30" t="s">
        <v>47</v>
      </c>
      <c r="U26" s="30" t="s">
        <v>189</v>
      </c>
      <c r="V26" s="70" t="s">
        <v>249</v>
      </c>
      <c r="W26" s="30">
        <v>16</v>
      </c>
      <c r="X26" s="168">
        <v>19</v>
      </c>
      <c r="Y26" s="58">
        <v>22</v>
      </c>
      <c r="Z26" s="30" t="str">
        <f t="shared" si="0"/>
        <v>For Food Contact Surfaces</v>
      </c>
      <c r="AA26" s="62">
        <v>42158</v>
      </c>
      <c r="AB26" s="250" t="s">
        <v>379</v>
      </c>
      <c r="AC26" s="303"/>
      <c r="AD26" s="301" t="s">
        <v>55</v>
      </c>
    </row>
    <row r="27" spans="1:30" ht="28.8" x14ac:dyDescent="0.3">
      <c r="A27" s="300" t="s">
        <v>83</v>
      </c>
      <c r="B27" s="50" t="s">
        <v>64</v>
      </c>
      <c r="C27" s="243" t="s">
        <v>136</v>
      </c>
      <c r="D27" s="74" t="s">
        <v>329</v>
      </c>
      <c r="E27" s="77" t="s">
        <v>362</v>
      </c>
      <c r="F27" s="78">
        <v>0.995</v>
      </c>
      <c r="G27" s="77" t="s">
        <v>55</v>
      </c>
      <c r="H27" s="83" t="s">
        <v>57</v>
      </c>
      <c r="I27" s="77" t="s">
        <v>55</v>
      </c>
      <c r="J27" s="84" t="s">
        <v>57</v>
      </c>
      <c r="K27" s="77" t="s">
        <v>55</v>
      </c>
      <c r="L27" s="290" t="s">
        <v>57</v>
      </c>
      <c r="M27" s="295" t="s">
        <v>48</v>
      </c>
      <c r="N27" s="30" t="s">
        <v>64</v>
      </c>
      <c r="O27" s="30" t="s">
        <v>48</v>
      </c>
      <c r="P27" s="296" t="s">
        <v>64</v>
      </c>
      <c r="Q27" s="171" t="s">
        <v>64</v>
      </c>
      <c r="R27" s="30" t="s">
        <v>64</v>
      </c>
      <c r="S27" s="30" t="s">
        <v>7</v>
      </c>
      <c r="T27" s="30" t="s">
        <v>290</v>
      </c>
      <c r="U27" s="58" t="s">
        <v>190</v>
      </c>
      <c r="V27" s="70" t="s">
        <v>250</v>
      </c>
      <c r="W27" s="30">
        <v>5</v>
      </c>
      <c r="X27" s="168">
        <v>5</v>
      </c>
      <c r="Y27" s="58" t="s">
        <v>64</v>
      </c>
      <c r="Z27" s="30" t="str">
        <f t="shared" si="0"/>
        <v>No</v>
      </c>
      <c r="AA27" s="62">
        <v>42324</v>
      </c>
      <c r="AB27" s="250" t="s">
        <v>379</v>
      </c>
      <c r="AC27" s="303"/>
      <c r="AD27" s="301" t="s">
        <v>55</v>
      </c>
    </row>
    <row r="28" spans="1:30" ht="57.6" x14ac:dyDescent="0.3">
      <c r="A28" s="300" t="s">
        <v>84</v>
      </c>
      <c r="B28" s="50" t="s">
        <v>64</v>
      </c>
      <c r="C28" s="243" t="s">
        <v>137</v>
      </c>
      <c r="D28" s="74" t="s">
        <v>330</v>
      </c>
      <c r="E28" s="77" t="s">
        <v>44</v>
      </c>
      <c r="F28" s="78">
        <v>0.27</v>
      </c>
      <c r="G28" s="77" t="s">
        <v>55</v>
      </c>
      <c r="H28" s="83" t="s">
        <v>57</v>
      </c>
      <c r="I28" s="77" t="s">
        <v>55</v>
      </c>
      <c r="J28" s="84" t="s">
        <v>57</v>
      </c>
      <c r="K28" s="77" t="s">
        <v>55</v>
      </c>
      <c r="L28" s="290" t="s">
        <v>57</v>
      </c>
      <c r="M28" s="295" t="s">
        <v>64</v>
      </c>
      <c r="N28" s="30" t="s">
        <v>64</v>
      </c>
      <c r="O28" s="30" t="s">
        <v>48</v>
      </c>
      <c r="P28" s="296" t="s">
        <v>48</v>
      </c>
      <c r="Q28" s="171" t="s">
        <v>64</v>
      </c>
      <c r="R28" s="30" t="s">
        <v>64</v>
      </c>
      <c r="S28" s="30" t="s">
        <v>7</v>
      </c>
      <c r="T28" s="30" t="s">
        <v>290</v>
      </c>
      <c r="U28" s="58" t="s">
        <v>191</v>
      </c>
      <c r="V28" s="70" t="s">
        <v>251</v>
      </c>
      <c r="W28" s="167">
        <v>5</v>
      </c>
      <c r="X28" s="168" t="s">
        <v>64</v>
      </c>
      <c r="Y28" s="58">
        <v>4</v>
      </c>
      <c r="Z28" s="30" t="str">
        <f t="shared" si="0"/>
        <v>No</v>
      </c>
      <c r="AA28" s="65">
        <v>40809</v>
      </c>
      <c r="AB28" s="250" t="s">
        <v>379</v>
      </c>
      <c r="AC28" s="303"/>
      <c r="AD28" s="301" t="s">
        <v>55</v>
      </c>
    </row>
    <row r="29" spans="1:30" ht="43.2" x14ac:dyDescent="0.3">
      <c r="A29" s="300" t="s">
        <v>85</v>
      </c>
      <c r="B29" s="50" t="s">
        <v>304</v>
      </c>
      <c r="C29" s="243" t="s">
        <v>138</v>
      </c>
      <c r="D29" s="74" t="s">
        <v>325</v>
      </c>
      <c r="E29" s="77" t="s">
        <v>40</v>
      </c>
      <c r="F29" s="78">
        <v>0.02</v>
      </c>
      <c r="G29" s="77" t="s">
        <v>55</v>
      </c>
      <c r="H29" s="83" t="s">
        <v>57</v>
      </c>
      <c r="I29" s="77" t="s">
        <v>55</v>
      </c>
      <c r="J29" s="84" t="s">
        <v>57</v>
      </c>
      <c r="K29" s="77" t="s">
        <v>55</v>
      </c>
      <c r="L29" s="290" t="s">
        <v>57</v>
      </c>
      <c r="M29" s="295" t="s">
        <v>48</v>
      </c>
      <c r="N29" s="30" t="s">
        <v>64</v>
      </c>
      <c r="O29" s="30" t="s">
        <v>64</v>
      </c>
      <c r="P29" s="296" t="s">
        <v>48</v>
      </c>
      <c r="Q29" s="171" t="s">
        <v>64</v>
      </c>
      <c r="R29" s="30" t="s">
        <v>64</v>
      </c>
      <c r="S29" s="30" t="s">
        <v>7</v>
      </c>
      <c r="T29" s="30" t="s">
        <v>47</v>
      </c>
      <c r="U29" s="58" t="s">
        <v>192</v>
      </c>
      <c r="V29" s="70" t="s">
        <v>252</v>
      </c>
      <c r="W29" s="30" t="s">
        <v>64</v>
      </c>
      <c r="X29" s="168">
        <v>7</v>
      </c>
      <c r="Y29" s="58">
        <v>13</v>
      </c>
      <c r="Z29" s="30" t="str">
        <f t="shared" si="0"/>
        <v>No</v>
      </c>
      <c r="AA29" s="62">
        <v>41652</v>
      </c>
      <c r="AB29" s="250" t="s">
        <v>386</v>
      </c>
      <c r="AC29" s="303"/>
      <c r="AD29" s="301" t="s">
        <v>55</v>
      </c>
    </row>
    <row r="30" spans="1:30" ht="57.6" x14ac:dyDescent="0.3">
      <c r="A30" s="300" t="s">
        <v>86</v>
      </c>
      <c r="B30" s="50" t="s">
        <v>305</v>
      </c>
      <c r="C30" s="243" t="s">
        <v>139</v>
      </c>
      <c r="D30" s="74" t="s">
        <v>602</v>
      </c>
      <c r="E30" s="77" t="s">
        <v>44</v>
      </c>
      <c r="F30" s="78">
        <v>0.27500000000000002</v>
      </c>
      <c r="G30" s="77" t="s">
        <v>364</v>
      </c>
      <c r="H30" s="83">
        <v>5.8000000000000003E-2</v>
      </c>
      <c r="I30" s="77" t="s">
        <v>55</v>
      </c>
      <c r="J30" s="84" t="s">
        <v>57</v>
      </c>
      <c r="K30" s="77" t="s">
        <v>55</v>
      </c>
      <c r="L30" s="290" t="s">
        <v>57</v>
      </c>
      <c r="M30" s="295" t="s">
        <v>64</v>
      </c>
      <c r="N30" s="30" t="s">
        <v>64</v>
      </c>
      <c r="O30" s="30" t="s">
        <v>48</v>
      </c>
      <c r="P30" s="296" t="s">
        <v>64</v>
      </c>
      <c r="Q30" s="171" t="s">
        <v>64</v>
      </c>
      <c r="R30" s="30" t="s">
        <v>64</v>
      </c>
      <c r="S30" s="30" t="s">
        <v>168</v>
      </c>
      <c r="T30" s="30" t="s">
        <v>47</v>
      </c>
      <c r="U30" s="30" t="s">
        <v>193</v>
      </c>
      <c r="V30" s="70" t="s">
        <v>603</v>
      </c>
      <c r="W30" s="30">
        <v>4</v>
      </c>
      <c r="X30" s="168" t="s">
        <v>64</v>
      </c>
      <c r="Y30" s="58" t="s">
        <v>64</v>
      </c>
      <c r="Z30" s="30" t="str">
        <f t="shared" si="0"/>
        <v>For Food Contact Surfaces</v>
      </c>
      <c r="AA30" s="62">
        <v>42614</v>
      </c>
      <c r="AB30" s="250" t="s">
        <v>379</v>
      </c>
      <c r="AC30" s="303"/>
      <c r="AD30" s="301" t="s">
        <v>55</v>
      </c>
    </row>
    <row r="31" spans="1:30" ht="28.8" x14ac:dyDescent="0.3">
      <c r="A31" s="300" t="s">
        <v>87</v>
      </c>
      <c r="B31" s="50" t="s">
        <v>64</v>
      </c>
      <c r="C31" s="243" t="s">
        <v>140</v>
      </c>
      <c r="D31" s="74" t="s">
        <v>105</v>
      </c>
      <c r="E31" s="77" t="s">
        <v>37</v>
      </c>
      <c r="F31" s="78">
        <v>0.125</v>
      </c>
      <c r="G31" s="77" t="s">
        <v>55</v>
      </c>
      <c r="H31" s="83" t="s">
        <v>57</v>
      </c>
      <c r="I31" s="77" t="s">
        <v>55</v>
      </c>
      <c r="J31" s="84" t="s">
        <v>57</v>
      </c>
      <c r="K31" s="77" t="s">
        <v>55</v>
      </c>
      <c r="L31" s="290" t="s">
        <v>57</v>
      </c>
      <c r="M31" s="295" t="s">
        <v>48</v>
      </c>
      <c r="N31" s="30" t="s">
        <v>64</v>
      </c>
      <c r="O31" s="30" t="s">
        <v>48</v>
      </c>
      <c r="P31" s="296" t="s">
        <v>64</v>
      </c>
      <c r="Q31" s="171" t="s">
        <v>64</v>
      </c>
      <c r="R31" s="30" t="s">
        <v>64</v>
      </c>
      <c r="S31" s="30" t="s">
        <v>7</v>
      </c>
      <c r="T31" s="30" t="s">
        <v>290</v>
      </c>
      <c r="U31" s="58" t="s">
        <v>194</v>
      </c>
      <c r="V31" s="70" t="s">
        <v>564</v>
      </c>
      <c r="W31" s="30">
        <v>3</v>
      </c>
      <c r="X31" s="168">
        <v>3</v>
      </c>
      <c r="Y31" s="58" t="s">
        <v>64</v>
      </c>
      <c r="Z31" s="30" t="str">
        <f t="shared" si="0"/>
        <v>No</v>
      </c>
      <c r="AA31" s="64">
        <v>41575</v>
      </c>
      <c r="AB31" s="250" t="s">
        <v>379</v>
      </c>
      <c r="AC31" s="303"/>
      <c r="AD31" s="301" t="s">
        <v>55</v>
      </c>
    </row>
    <row r="32" spans="1:30" ht="43.2" x14ac:dyDescent="0.3">
      <c r="A32" s="300" t="s">
        <v>88</v>
      </c>
      <c r="B32" s="50" t="s">
        <v>64</v>
      </c>
      <c r="C32" s="243" t="s">
        <v>601</v>
      </c>
      <c r="D32" s="74" t="s">
        <v>332</v>
      </c>
      <c r="E32" s="77" t="s">
        <v>361</v>
      </c>
      <c r="F32" s="78" t="s">
        <v>374</v>
      </c>
      <c r="G32" s="77" t="s">
        <v>55</v>
      </c>
      <c r="H32" s="83" t="s">
        <v>57</v>
      </c>
      <c r="I32" s="77" t="s">
        <v>55</v>
      </c>
      <c r="J32" s="84" t="s">
        <v>57</v>
      </c>
      <c r="K32" s="77" t="s">
        <v>55</v>
      </c>
      <c r="L32" s="290" t="s">
        <v>57</v>
      </c>
      <c r="M32" s="295" t="s">
        <v>48</v>
      </c>
      <c r="N32" s="30" t="s">
        <v>64</v>
      </c>
      <c r="O32" s="30" t="s">
        <v>48</v>
      </c>
      <c r="P32" s="296" t="s">
        <v>64</v>
      </c>
      <c r="Q32" s="171" t="s">
        <v>64</v>
      </c>
      <c r="R32" s="30" t="s">
        <v>64</v>
      </c>
      <c r="S32" s="30" t="s">
        <v>168</v>
      </c>
      <c r="T32" s="30" t="s">
        <v>47</v>
      </c>
      <c r="U32" s="58" t="s">
        <v>195</v>
      </c>
      <c r="V32" s="70" t="s">
        <v>255</v>
      </c>
      <c r="W32" s="30">
        <v>4</v>
      </c>
      <c r="X32" s="168">
        <v>5</v>
      </c>
      <c r="Y32" s="58" t="s">
        <v>64</v>
      </c>
      <c r="Z32" s="30" t="str">
        <f t="shared" si="0"/>
        <v>For Food Contact Surfaces</v>
      </c>
      <c r="AA32" s="62">
        <v>41724</v>
      </c>
      <c r="AB32" s="250" t="s">
        <v>379</v>
      </c>
      <c r="AC32" s="303"/>
      <c r="AD32" s="301" t="s">
        <v>55</v>
      </c>
    </row>
    <row r="33" spans="1:30" ht="43.2" x14ac:dyDescent="0.3">
      <c r="A33" s="300" t="s">
        <v>89</v>
      </c>
      <c r="B33" s="50" t="s">
        <v>64</v>
      </c>
      <c r="C33" s="243" t="s">
        <v>142</v>
      </c>
      <c r="D33" s="74" t="s">
        <v>333</v>
      </c>
      <c r="E33" s="77" t="s">
        <v>361</v>
      </c>
      <c r="F33" s="78" t="s">
        <v>375</v>
      </c>
      <c r="G33" s="77" t="s">
        <v>55</v>
      </c>
      <c r="H33" s="83" t="s">
        <v>57</v>
      </c>
      <c r="I33" s="77" t="s">
        <v>55</v>
      </c>
      <c r="J33" s="84" t="s">
        <v>57</v>
      </c>
      <c r="K33" s="77" t="s">
        <v>55</v>
      </c>
      <c r="L33" s="290" t="s">
        <v>57</v>
      </c>
      <c r="M33" s="295" t="s">
        <v>48</v>
      </c>
      <c r="N33" s="30" t="s">
        <v>64</v>
      </c>
      <c r="O33" s="30" t="s">
        <v>48</v>
      </c>
      <c r="P33" s="296" t="s">
        <v>48</v>
      </c>
      <c r="Q33" s="171" t="s">
        <v>64</v>
      </c>
      <c r="R33" s="30" t="s">
        <v>64</v>
      </c>
      <c r="S33" s="30" t="s">
        <v>168</v>
      </c>
      <c r="T33" s="30" t="s">
        <v>47</v>
      </c>
      <c r="U33" s="58" t="s">
        <v>196</v>
      </c>
      <c r="V33" s="70" t="s">
        <v>256</v>
      </c>
      <c r="W33" s="30">
        <v>3</v>
      </c>
      <c r="X33" s="168">
        <v>3</v>
      </c>
      <c r="Y33" s="58">
        <v>3</v>
      </c>
      <c r="Z33" s="30" t="str">
        <f t="shared" si="0"/>
        <v>For Food Contact Surfaces</v>
      </c>
      <c r="AA33" s="62">
        <v>42205</v>
      </c>
      <c r="AB33" s="250" t="s">
        <v>379</v>
      </c>
      <c r="AC33" s="303"/>
      <c r="AD33" s="301" t="s">
        <v>55</v>
      </c>
    </row>
    <row r="34" spans="1:30" ht="57.6" x14ac:dyDescent="0.3">
      <c r="A34" s="300" t="s">
        <v>90</v>
      </c>
      <c r="B34" s="50" t="s">
        <v>315</v>
      </c>
      <c r="C34" s="243" t="s">
        <v>13</v>
      </c>
      <c r="D34" s="74" t="s">
        <v>600</v>
      </c>
      <c r="E34" s="77" t="s">
        <v>361</v>
      </c>
      <c r="F34" s="78" t="s">
        <v>365</v>
      </c>
      <c r="G34" s="77" t="s">
        <v>55</v>
      </c>
      <c r="H34" s="83" t="s">
        <v>57</v>
      </c>
      <c r="I34" s="77" t="s">
        <v>55</v>
      </c>
      <c r="J34" s="84" t="s">
        <v>57</v>
      </c>
      <c r="K34" s="77" t="s">
        <v>55</v>
      </c>
      <c r="L34" s="290" t="s">
        <v>57</v>
      </c>
      <c r="M34" s="295" t="s">
        <v>48</v>
      </c>
      <c r="N34" s="30" t="s">
        <v>64</v>
      </c>
      <c r="O34" s="30" t="s">
        <v>48</v>
      </c>
      <c r="P34" s="296" t="s">
        <v>48</v>
      </c>
      <c r="Q34" s="171" t="s">
        <v>64</v>
      </c>
      <c r="R34" s="30" t="s">
        <v>64</v>
      </c>
      <c r="S34" s="30" t="s">
        <v>168</v>
      </c>
      <c r="T34" s="30" t="s">
        <v>291</v>
      </c>
      <c r="U34" s="58" t="s">
        <v>197</v>
      </c>
      <c r="V34" s="70" t="s">
        <v>257</v>
      </c>
      <c r="W34" s="167">
        <v>4</v>
      </c>
      <c r="X34" s="168">
        <v>7</v>
      </c>
      <c r="Y34" s="58">
        <v>11</v>
      </c>
      <c r="Z34" s="30" t="str">
        <f t="shared" si="0"/>
        <v>For Food Contact Surfaces</v>
      </c>
      <c r="AA34" s="62">
        <v>42542</v>
      </c>
      <c r="AB34" s="250" t="s">
        <v>379</v>
      </c>
      <c r="AC34" s="303"/>
      <c r="AD34" s="301" t="s">
        <v>288</v>
      </c>
    </row>
    <row r="35" spans="1:30" ht="43.2" x14ac:dyDescent="0.3">
      <c r="A35" s="300" t="s">
        <v>91</v>
      </c>
      <c r="B35" s="50" t="s">
        <v>64</v>
      </c>
      <c r="C35" s="243" t="s">
        <v>13</v>
      </c>
      <c r="D35" s="74" t="s">
        <v>335</v>
      </c>
      <c r="E35" s="77" t="s">
        <v>361</v>
      </c>
      <c r="F35" s="78" t="s">
        <v>367</v>
      </c>
      <c r="G35" s="77" t="s">
        <v>55</v>
      </c>
      <c r="H35" s="83" t="s">
        <v>57</v>
      </c>
      <c r="I35" s="77" t="s">
        <v>55</v>
      </c>
      <c r="J35" s="84" t="s">
        <v>57</v>
      </c>
      <c r="K35" s="77" t="s">
        <v>55</v>
      </c>
      <c r="L35" s="290" t="s">
        <v>57</v>
      </c>
      <c r="M35" s="295" t="s">
        <v>48</v>
      </c>
      <c r="N35" s="30" t="s">
        <v>64</v>
      </c>
      <c r="O35" s="30" t="s">
        <v>48</v>
      </c>
      <c r="P35" s="296" t="s">
        <v>64</v>
      </c>
      <c r="Q35" s="171" t="s">
        <v>64</v>
      </c>
      <c r="R35" s="30" t="s">
        <v>64</v>
      </c>
      <c r="S35" s="30" t="s">
        <v>168</v>
      </c>
      <c r="T35" s="30" t="s">
        <v>290</v>
      </c>
      <c r="U35" s="58" t="s">
        <v>198</v>
      </c>
      <c r="V35" s="70" t="s">
        <v>258</v>
      </c>
      <c r="W35" s="30">
        <v>3</v>
      </c>
      <c r="X35" s="168">
        <v>3</v>
      </c>
      <c r="Y35" s="58" t="s">
        <v>64</v>
      </c>
      <c r="Z35" s="30" t="str">
        <f t="shared" si="0"/>
        <v>For Food Contact Surfaces</v>
      </c>
      <c r="AA35" s="62">
        <v>42481</v>
      </c>
      <c r="AB35" s="250" t="s">
        <v>379</v>
      </c>
      <c r="AC35" s="303"/>
      <c r="AD35" s="301" t="s">
        <v>55</v>
      </c>
    </row>
    <row r="36" spans="1:30" ht="28.8" x14ac:dyDescent="0.3">
      <c r="A36" s="300" t="s">
        <v>92</v>
      </c>
      <c r="B36" s="50" t="s">
        <v>164</v>
      </c>
      <c r="C36" s="243" t="s">
        <v>13</v>
      </c>
      <c r="D36" s="74" t="s">
        <v>336</v>
      </c>
      <c r="E36" s="77" t="s">
        <v>361</v>
      </c>
      <c r="F36" s="78" t="s">
        <v>368</v>
      </c>
      <c r="G36" s="77" t="s">
        <v>55</v>
      </c>
      <c r="H36" s="83" t="s">
        <v>57</v>
      </c>
      <c r="I36" s="77" t="s">
        <v>55</v>
      </c>
      <c r="J36" s="84" t="s">
        <v>57</v>
      </c>
      <c r="K36" s="77" t="s">
        <v>55</v>
      </c>
      <c r="L36" s="290" t="s">
        <v>57</v>
      </c>
      <c r="M36" s="295" t="s">
        <v>48</v>
      </c>
      <c r="N36" s="30" t="s">
        <v>64</v>
      </c>
      <c r="O36" s="30" t="s">
        <v>64</v>
      </c>
      <c r="P36" s="296" t="s">
        <v>64</v>
      </c>
      <c r="Q36" s="171" t="s">
        <v>64</v>
      </c>
      <c r="R36" s="30" t="s">
        <v>64</v>
      </c>
      <c r="S36" s="30" t="s">
        <v>7</v>
      </c>
      <c r="T36" s="30" t="s">
        <v>290</v>
      </c>
      <c r="U36" s="30" t="s">
        <v>199</v>
      </c>
      <c r="V36" s="70" t="s">
        <v>259</v>
      </c>
      <c r="W36" s="167" t="s">
        <v>64</v>
      </c>
      <c r="X36" s="168">
        <v>6</v>
      </c>
      <c r="Y36" s="58" t="s">
        <v>64</v>
      </c>
      <c r="Z36" s="30" t="str">
        <f t="shared" si="0"/>
        <v>No</v>
      </c>
      <c r="AA36" s="62">
        <v>42573</v>
      </c>
      <c r="AB36" s="250" t="s">
        <v>379</v>
      </c>
      <c r="AC36" s="303"/>
      <c r="AD36" s="301" t="s">
        <v>55</v>
      </c>
    </row>
    <row r="37" spans="1:30" ht="43.2" x14ac:dyDescent="0.3">
      <c r="A37" s="300" t="s">
        <v>93</v>
      </c>
      <c r="B37" s="50" t="s">
        <v>94</v>
      </c>
      <c r="C37" s="243" t="s">
        <v>143</v>
      </c>
      <c r="D37" s="74" t="s">
        <v>337</v>
      </c>
      <c r="E37" s="77" t="s">
        <v>361</v>
      </c>
      <c r="F37" s="78" t="s">
        <v>369</v>
      </c>
      <c r="G37" s="77" t="s">
        <v>55</v>
      </c>
      <c r="H37" s="83" t="s">
        <v>57</v>
      </c>
      <c r="I37" s="77" t="s">
        <v>55</v>
      </c>
      <c r="J37" s="84" t="s">
        <v>57</v>
      </c>
      <c r="K37" s="77" t="s">
        <v>55</v>
      </c>
      <c r="L37" s="290" t="s">
        <v>57</v>
      </c>
      <c r="M37" s="295" t="s">
        <v>48</v>
      </c>
      <c r="N37" s="30" t="s">
        <v>64</v>
      </c>
      <c r="O37" s="30" t="s">
        <v>48</v>
      </c>
      <c r="P37" s="296" t="s">
        <v>48</v>
      </c>
      <c r="Q37" s="171" t="s">
        <v>64</v>
      </c>
      <c r="R37" s="30" t="s">
        <v>64</v>
      </c>
      <c r="S37" s="30" t="s">
        <v>168</v>
      </c>
      <c r="T37" s="30" t="s">
        <v>47</v>
      </c>
      <c r="U37" s="58" t="s">
        <v>200</v>
      </c>
      <c r="V37" s="70" t="s">
        <v>260</v>
      </c>
      <c r="W37" s="30">
        <v>5</v>
      </c>
      <c r="X37" s="168">
        <v>6</v>
      </c>
      <c r="Y37" s="58">
        <v>7</v>
      </c>
      <c r="Z37" s="30" t="str">
        <f t="shared" si="0"/>
        <v>For Food Contact Surfaces</v>
      </c>
      <c r="AA37" s="62">
        <v>42417</v>
      </c>
      <c r="AB37" s="250" t="s">
        <v>379</v>
      </c>
      <c r="AC37" s="303"/>
      <c r="AD37" s="301" t="s">
        <v>55</v>
      </c>
    </row>
    <row r="38" spans="1:30" ht="43.2" x14ac:dyDescent="0.3">
      <c r="A38" s="300" t="s">
        <v>95</v>
      </c>
      <c r="B38" s="50" t="s">
        <v>306</v>
      </c>
      <c r="C38" s="243" t="s">
        <v>144</v>
      </c>
      <c r="D38" s="74" t="s">
        <v>338</v>
      </c>
      <c r="E38" s="77" t="s">
        <v>38</v>
      </c>
      <c r="F38" s="78">
        <v>0.73</v>
      </c>
      <c r="G38" s="77" t="s">
        <v>55</v>
      </c>
      <c r="H38" s="83" t="s">
        <v>57</v>
      </c>
      <c r="I38" s="77" t="s">
        <v>55</v>
      </c>
      <c r="J38" s="84" t="s">
        <v>57</v>
      </c>
      <c r="K38" s="77" t="s">
        <v>55</v>
      </c>
      <c r="L38" s="290" t="s">
        <v>57</v>
      </c>
      <c r="M38" s="295" t="s">
        <v>48</v>
      </c>
      <c r="N38" s="30" t="s">
        <v>64</v>
      </c>
      <c r="O38" s="30" t="s">
        <v>48</v>
      </c>
      <c r="P38" s="296" t="s">
        <v>48</v>
      </c>
      <c r="Q38" s="171" t="s">
        <v>64</v>
      </c>
      <c r="R38" s="30" t="s">
        <v>64</v>
      </c>
      <c r="S38" s="30" t="s">
        <v>7</v>
      </c>
      <c r="T38" s="30" t="s">
        <v>290</v>
      </c>
      <c r="U38" s="58" t="s">
        <v>201</v>
      </c>
      <c r="V38" s="70" t="s">
        <v>261</v>
      </c>
      <c r="W38" s="30">
        <v>14</v>
      </c>
      <c r="X38" s="168">
        <v>21</v>
      </c>
      <c r="Y38" s="58">
        <v>27</v>
      </c>
      <c r="Z38" s="30" t="str">
        <f t="shared" si="0"/>
        <v>No</v>
      </c>
      <c r="AA38" s="62">
        <v>42102</v>
      </c>
      <c r="AB38" s="250" t="s">
        <v>379</v>
      </c>
      <c r="AC38" s="303"/>
      <c r="AD38" s="301" t="s">
        <v>55</v>
      </c>
    </row>
    <row r="39" spans="1:30" ht="43.2" x14ac:dyDescent="0.3">
      <c r="A39" s="300" t="s">
        <v>96</v>
      </c>
      <c r="B39" s="50" t="s">
        <v>64</v>
      </c>
      <c r="C39" s="243" t="s">
        <v>145</v>
      </c>
      <c r="D39" s="74" t="s">
        <v>339</v>
      </c>
      <c r="E39" s="77" t="s">
        <v>55</v>
      </c>
      <c r="F39" s="78" t="s">
        <v>57</v>
      </c>
      <c r="G39" s="77" t="s">
        <v>370</v>
      </c>
      <c r="H39" s="83">
        <v>6.6E-3</v>
      </c>
      <c r="I39" s="77" t="s">
        <v>50</v>
      </c>
      <c r="J39" s="84">
        <v>3.6000000000000002E-4</v>
      </c>
      <c r="K39" s="77" t="s">
        <v>55</v>
      </c>
      <c r="L39" s="290" t="s">
        <v>57</v>
      </c>
      <c r="M39" s="295" t="s">
        <v>48</v>
      </c>
      <c r="N39" s="30" t="s">
        <v>64</v>
      </c>
      <c r="O39" s="30" t="s">
        <v>48</v>
      </c>
      <c r="P39" s="296" t="s">
        <v>64</v>
      </c>
      <c r="Q39" s="171" t="s">
        <v>64</v>
      </c>
      <c r="R39" s="30" t="s">
        <v>64</v>
      </c>
      <c r="S39" s="30" t="s">
        <v>168</v>
      </c>
      <c r="T39" s="30" t="s">
        <v>290</v>
      </c>
      <c r="U39" s="30" t="s">
        <v>202</v>
      </c>
      <c r="V39" s="70" t="s">
        <v>262</v>
      </c>
      <c r="W39" s="167">
        <v>4</v>
      </c>
      <c r="X39" s="168">
        <v>4</v>
      </c>
      <c r="Y39" s="58" t="s">
        <v>64</v>
      </c>
      <c r="Z39" s="30" t="str">
        <f t="shared" si="0"/>
        <v>For Food Contact Surfaces</v>
      </c>
      <c r="AA39" s="62">
        <v>39420</v>
      </c>
      <c r="AB39" s="250" t="s">
        <v>379</v>
      </c>
      <c r="AC39" s="303"/>
      <c r="AD39" s="301" t="s">
        <v>55</v>
      </c>
    </row>
    <row r="40" spans="1:30" ht="115.2" x14ac:dyDescent="0.3">
      <c r="A40" s="300" t="s">
        <v>571</v>
      </c>
      <c r="B40" s="50" t="s">
        <v>572</v>
      </c>
      <c r="C40" s="243" t="s">
        <v>573</v>
      </c>
      <c r="D40" s="74" t="s">
        <v>574</v>
      </c>
      <c r="E40" s="77" t="s">
        <v>37</v>
      </c>
      <c r="F40" s="78">
        <v>8.2500000000000004E-2</v>
      </c>
      <c r="G40" s="77" t="s">
        <v>55</v>
      </c>
      <c r="H40" s="83" t="s">
        <v>57</v>
      </c>
      <c r="I40" s="77" t="s">
        <v>55</v>
      </c>
      <c r="J40" s="84" t="s">
        <v>57</v>
      </c>
      <c r="K40" s="77" t="s">
        <v>55</v>
      </c>
      <c r="L40" s="290" t="s">
        <v>57</v>
      </c>
      <c r="M40" s="295" t="s">
        <v>48</v>
      </c>
      <c r="N40" s="30" t="s">
        <v>64</v>
      </c>
      <c r="O40" s="30" t="s">
        <v>48</v>
      </c>
      <c r="P40" s="296" t="s">
        <v>64</v>
      </c>
      <c r="Q40" s="171" t="s">
        <v>64</v>
      </c>
      <c r="R40" s="30" t="s">
        <v>64</v>
      </c>
      <c r="S40" s="30" t="s">
        <v>168</v>
      </c>
      <c r="T40" s="30" t="s">
        <v>290</v>
      </c>
      <c r="U40" s="30" t="s">
        <v>575</v>
      </c>
      <c r="V40" s="338" t="s">
        <v>599</v>
      </c>
      <c r="W40" s="167">
        <v>41</v>
      </c>
      <c r="X40" s="168">
        <v>49</v>
      </c>
      <c r="Y40" s="58" t="s">
        <v>64</v>
      </c>
      <c r="Z40" s="30" t="s">
        <v>168</v>
      </c>
      <c r="AA40" s="62">
        <v>42719</v>
      </c>
      <c r="AB40" s="250" t="s">
        <v>379</v>
      </c>
      <c r="AC40" s="303"/>
      <c r="AD40" s="301" t="s">
        <v>55</v>
      </c>
    </row>
    <row r="41" spans="1:30" ht="100.8" x14ac:dyDescent="0.3">
      <c r="A41" s="300" t="s">
        <v>97</v>
      </c>
      <c r="B41" s="50" t="s">
        <v>307</v>
      </c>
      <c r="C41" s="243" t="s">
        <v>597</v>
      </c>
      <c r="D41" s="74" t="s">
        <v>340</v>
      </c>
      <c r="E41" s="77" t="s">
        <v>37</v>
      </c>
      <c r="F41" s="78">
        <v>0.06</v>
      </c>
      <c r="G41" s="77" t="s">
        <v>55</v>
      </c>
      <c r="H41" s="83" t="s">
        <v>57</v>
      </c>
      <c r="I41" s="77" t="s">
        <v>55</v>
      </c>
      <c r="J41" s="84" t="s">
        <v>57</v>
      </c>
      <c r="K41" s="77" t="s">
        <v>55</v>
      </c>
      <c r="L41" s="290" t="s">
        <v>57</v>
      </c>
      <c r="M41" s="295" t="s">
        <v>48</v>
      </c>
      <c r="N41" s="30" t="s">
        <v>64</v>
      </c>
      <c r="O41" s="30" t="s">
        <v>48</v>
      </c>
      <c r="P41" s="296" t="s">
        <v>64</v>
      </c>
      <c r="Q41" s="171" t="s">
        <v>64</v>
      </c>
      <c r="R41" s="30" t="s">
        <v>64</v>
      </c>
      <c r="S41" s="30" t="s">
        <v>168</v>
      </c>
      <c r="T41" s="30" t="s">
        <v>290</v>
      </c>
      <c r="U41" s="58" t="s">
        <v>203</v>
      </c>
      <c r="V41" s="70" t="s">
        <v>598</v>
      </c>
      <c r="W41" s="30">
        <v>20</v>
      </c>
      <c r="X41" s="168">
        <v>24</v>
      </c>
      <c r="Y41" s="58" t="s">
        <v>64</v>
      </c>
      <c r="Z41" s="30" t="str">
        <f t="shared" si="0"/>
        <v>For Food Contact Surfaces</v>
      </c>
      <c r="AA41" s="62">
        <v>42620</v>
      </c>
      <c r="AB41" s="250" t="s">
        <v>379</v>
      </c>
      <c r="AC41" s="303"/>
      <c r="AD41" s="301" t="s">
        <v>55</v>
      </c>
    </row>
    <row r="42" spans="1:30" ht="43.2" x14ac:dyDescent="0.3">
      <c r="A42" s="300" t="s">
        <v>98</v>
      </c>
      <c r="B42" s="50" t="s">
        <v>308</v>
      </c>
      <c r="C42" s="243" t="s">
        <v>147</v>
      </c>
      <c r="D42" s="74" t="s">
        <v>341</v>
      </c>
      <c r="E42" s="77" t="s">
        <v>37</v>
      </c>
      <c r="F42" s="83">
        <v>5.0000000000000001E-4</v>
      </c>
      <c r="G42" s="77" t="s">
        <v>55</v>
      </c>
      <c r="H42" s="83" t="s">
        <v>57</v>
      </c>
      <c r="I42" s="77" t="s">
        <v>55</v>
      </c>
      <c r="J42" s="84" t="s">
        <v>57</v>
      </c>
      <c r="K42" s="77" t="s">
        <v>55</v>
      </c>
      <c r="L42" s="290" t="s">
        <v>57</v>
      </c>
      <c r="M42" s="295" t="s">
        <v>48</v>
      </c>
      <c r="N42" s="30" t="s">
        <v>64</v>
      </c>
      <c r="O42" s="30" t="s">
        <v>48</v>
      </c>
      <c r="P42" s="296" t="s">
        <v>64</v>
      </c>
      <c r="Q42" s="171" t="s">
        <v>64</v>
      </c>
      <c r="R42" s="30" t="s">
        <v>64</v>
      </c>
      <c r="S42" s="30" t="s">
        <v>168</v>
      </c>
      <c r="T42" s="30" t="s">
        <v>290</v>
      </c>
      <c r="U42" s="58" t="s">
        <v>204</v>
      </c>
      <c r="V42" s="70" t="s">
        <v>264</v>
      </c>
      <c r="W42" s="30">
        <v>4</v>
      </c>
      <c r="X42" s="168">
        <v>4</v>
      </c>
      <c r="Y42" s="58" t="s">
        <v>64</v>
      </c>
      <c r="Z42" s="30" t="str">
        <f t="shared" si="0"/>
        <v>For Food Contact Surfaces</v>
      </c>
      <c r="AA42" s="62">
        <v>41857</v>
      </c>
      <c r="AB42" s="250" t="s">
        <v>387</v>
      </c>
      <c r="AC42" s="303"/>
      <c r="AD42" s="301" t="s">
        <v>55</v>
      </c>
    </row>
    <row r="43" spans="1:30" ht="72" x14ac:dyDescent="0.3">
      <c r="A43" s="300" t="s">
        <v>99</v>
      </c>
      <c r="B43" s="50" t="s">
        <v>596</v>
      </c>
      <c r="C43" s="243" t="s">
        <v>137</v>
      </c>
      <c r="D43" s="74" t="s">
        <v>342</v>
      </c>
      <c r="E43" s="77" t="s">
        <v>361</v>
      </c>
      <c r="F43" s="78" t="s">
        <v>376</v>
      </c>
      <c r="G43" s="77" t="s">
        <v>55</v>
      </c>
      <c r="H43" s="83" t="s">
        <v>57</v>
      </c>
      <c r="I43" s="77" t="s">
        <v>55</v>
      </c>
      <c r="J43" s="84" t="s">
        <v>57</v>
      </c>
      <c r="K43" s="77" t="s">
        <v>55</v>
      </c>
      <c r="L43" s="290" t="s">
        <v>57</v>
      </c>
      <c r="M43" s="295" t="s">
        <v>48</v>
      </c>
      <c r="N43" s="30" t="s">
        <v>64</v>
      </c>
      <c r="O43" s="30" t="s">
        <v>48</v>
      </c>
      <c r="P43" s="296" t="s">
        <v>48</v>
      </c>
      <c r="Q43" s="171" t="s">
        <v>64</v>
      </c>
      <c r="R43" s="30" t="s">
        <v>64</v>
      </c>
      <c r="S43" s="30" t="s">
        <v>168</v>
      </c>
      <c r="T43" s="30" t="s">
        <v>47</v>
      </c>
      <c r="U43" s="58" t="s">
        <v>205</v>
      </c>
      <c r="V43" s="70" t="s">
        <v>595</v>
      </c>
      <c r="W43" s="30">
        <v>12</v>
      </c>
      <c r="X43" s="168">
        <v>21</v>
      </c>
      <c r="Y43" s="58">
        <v>24</v>
      </c>
      <c r="Z43" s="30" t="str">
        <f t="shared" si="0"/>
        <v>For Food Contact Surfaces</v>
      </c>
      <c r="AA43" s="62">
        <v>42591</v>
      </c>
      <c r="AB43" s="250" t="s">
        <v>388</v>
      </c>
      <c r="AC43" s="303"/>
      <c r="AD43" s="301" t="s">
        <v>55</v>
      </c>
    </row>
    <row r="44" spans="1:30" ht="28.8" x14ac:dyDescent="0.3">
      <c r="A44" s="300" t="s">
        <v>100</v>
      </c>
      <c r="B44" s="50" t="s">
        <v>64</v>
      </c>
      <c r="C44" s="243" t="s">
        <v>137</v>
      </c>
      <c r="D44" s="74" t="s">
        <v>343</v>
      </c>
      <c r="E44" s="77" t="s">
        <v>361</v>
      </c>
      <c r="F44" s="78" t="s">
        <v>377</v>
      </c>
      <c r="G44" s="77" t="s">
        <v>55</v>
      </c>
      <c r="H44" s="83" t="s">
        <v>57</v>
      </c>
      <c r="I44" s="77" t="s">
        <v>55</v>
      </c>
      <c r="J44" s="84" t="s">
        <v>57</v>
      </c>
      <c r="K44" s="77" t="s">
        <v>55</v>
      </c>
      <c r="L44" s="290" t="s">
        <v>57</v>
      </c>
      <c r="M44" s="295" t="s">
        <v>48</v>
      </c>
      <c r="N44" s="30" t="s">
        <v>64</v>
      </c>
      <c r="O44" s="30" t="s">
        <v>64</v>
      </c>
      <c r="P44" s="296" t="s">
        <v>48</v>
      </c>
      <c r="Q44" s="171" t="s">
        <v>64</v>
      </c>
      <c r="R44" s="30" t="s">
        <v>64</v>
      </c>
      <c r="S44" s="30" t="s">
        <v>7</v>
      </c>
      <c r="T44" s="30" t="s">
        <v>14</v>
      </c>
      <c r="U44" s="58" t="s">
        <v>206</v>
      </c>
      <c r="V44" s="70" t="s">
        <v>593</v>
      </c>
      <c r="W44" s="30" t="s">
        <v>64</v>
      </c>
      <c r="X44" s="168">
        <v>5</v>
      </c>
      <c r="Y44" s="58">
        <v>10</v>
      </c>
      <c r="Z44" s="30" t="s">
        <v>7</v>
      </c>
      <c r="AA44" s="62">
        <v>42723</v>
      </c>
      <c r="AB44" s="250" t="s">
        <v>594</v>
      </c>
      <c r="AC44" s="303"/>
      <c r="AD44" s="301" t="s">
        <v>55</v>
      </c>
    </row>
    <row r="45" spans="1:30" ht="43.2" x14ac:dyDescent="0.3">
      <c r="A45" s="300" t="s">
        <v>101</v>
      </c>
      <c r="B45" s="50" t="s">
        <v>64</v>
      </c>
      <c r="C45" s="243" t="s">
        <v>137</v>
      </c>
      <c r="D45" s="74" t="s">
        <v>344</v>
      </c>
      <c r="E45" s="77" t="s">
        <v>361</v>
      </c>
      <c r="F45" s="78" t="s">
        <v>369</v>
      </c>
      <c r="G45" s="77" t="s">
        <v>55</v>
      </c>
      <c r="H45" s="83" t="s">
        <v>57</v>
      </c>
      <c r="I45" s="77" t="s">
        <v>55</v>
      </c>
      <c r="J45" s="84" t="s">
        <v>57</v>
      </c>
      <c r="K45" s="77" t="s">
        <v>55</v>
      </c>
      <c r="L45" s="290" t="s">
        <v>57</v>
      </c>
      <c r="M45" s="295" t="s">
        <v>48</v>
      </c>
      <c r="N45" s="30" t="s">
        <v>64</v>
      </c>
      <c r="O45" s="30" t="s">
        <v>48</v>
      </c>
      <c r="P45" s="296" t="s">
        <v>64</v>
      </c>
      <c r="Q45" s="171" t="s">
        <v>64</v>
      </c>
      <c r="R45" s="30" t="s">
        <v>64</v>
      </c>
      <c r="S45" s="30" t="s">
        <v>168</v>
      </c>
      <c r="T45" s="30" t="s">
        <v>290</v>
      </c>
      <c r="U45" s="58" t="s">
        <v>207</v>
      </c>
      <c r="V45" s="70" t="s">
        <v>592</v>
      </c>
      <c r="W45" s="30">
        <v>4</v>
      </c>
      <c r="X45" s="168">
        <v>3</v>
      </c>
      <c r="Y45" s="58" t="s">
        <v>64</v>
      </c>
      <c r="Z45" s="30" t="str">
        <f t="shared" si="0"/>
        <v>For Food Contact Surfaces</v>
      </c>
      <c r="AA45" s="62">
        <v>42675</v>
      </c>
      <c r="AB45" s="250" t="s">
        <v>390</v>
      </c>
      <c r="AC45" s="303"/>
      <c r="AD45" s="301" t="s">
        <v>55</v>
      </c>
    </row>
    <row r="46" spans="1:30" ht="72" x14ac:dyDescent="0.3">
      <c r="A46" s="300" t="s">
        <v>102</v>
      </c>
      <c r="B46" s="50" t="s">
        <v>163</v>
      </c>
      <c r="C46" s="243" t="s">
        <v>148</v>
      </c>
      <c r="D46" s="74" t="s">
        <v>345</v>
      </c>
      <c r="E46" s="77" t="s">
        <v>44</v>
      </c>
      <c r="F46" s="84">
        <v>1.08E-3</v>
      </c>
      <c r="G46" s="77" t="s">
        <v>55</v>
      </c>
      <c r="H46" s="83" t="s">
        <v>57</v>
      </c>
      <c r="I46" s="77" t="s">
        <v>55</v>
      </c>
      <c r="J46" s="84" t="s">
        <v>57</v>
      </c>
      <c r="K46" s="77" t="s">
        <v>55</v>
      </c>
      <c r="L46" s="290" t="s">
        <v>57</v>
      </c>
      <c r="M46" s="295" t="s">
        <v>48</v>
      </c>
      <c r="N46" s="30" t="s">
        <v>64</v>
      </c>
      <c r="O46" s="30" t="s">
        <v>48</v>
      </c>
      <c r="P46" s="296" t="s">
        <v>64</v>
      </c>
      <c r="Q46" s="171" t="s">
        <v>64</v>
      </c>
      <c r="R46" s="30" t="s">
        <v>64</v>
      </c>
      <c r="S46" s="30" t="s">
        <v>168</v>
      </c>
      <c r="T46" s="30" t="s">
        <v>290</v>
      </c>
      <c r="U46" s="58" t="s">
        <v>208</v>
      </c>
      <c r="V46" s="70" t="s">
        <v>268</v>
      </c>
      <c r="W46" s="30">
        <v>4</v>
      </c>
      <c r="X46" s="168">
        <v>4</v>
      </c>
      <c r="Y46" s="58" t="s">
        <v>64</v>
      </c>
      <c r="Z46" s="30" t="str">
        <f t="shared" si="0"/>
        <v>For Food Contact Surfaces</v>
      </c>
      <c r="AA46" s="62">
        <v>42405</v>
      </c>
      <c r="AB46" s="250" t="s">
        <v>391</v>
      </c>
      <c r="AC46" s="303"/>
      <c r="AD46" s="301" t="s">
        <v>55</v>
      </c>
    </row>
    <row r="47" spans="1:30" ht="43.2" x14ac:dyDescent="0.3">
      <c r="A47" s="300" t="s">
        <v>103</v>
      </c>
      <c r="B47" s="50" t="s">
        <v>310</v>
      </c>
      <c r="C47" s="243" t="s">
        <v>149</v>
      </c>
      <c r="D47" s="74" t="s">
        <v>346</v>
      </c>
      <c r="E47" s="77" t="s">
        <v>371</v>
      </c>
      <c r="F47" s="78">
        <v>0.30499999999999999</v>
      </c>
      <c r="G47" s="77" t="s">
        <v>55</v>
      </c>
      <c r="H47" s="83" t="s">
        <v>57</v>
      </c>
      <c r="I47" s="77" t="s">
        <v>55</v>
      </c>
      <c r="J47" s="84" t="s">
        <v>57</v>
      </c>
      <c r="K47" s="77" t="s">
        <v>55</v>
      </c>
      <c r="L47" s="290" t="s">
        <v>57</v>
      </c>
      <c r="M47" s="295" t="s">
        <v>48</v>
      </c>
      <c r="N47" s="30" t="s">
        <v>64</v>
      </c>
      <c r="O47" s="30" t="s">
        <v>48</v>
      </c>
      <c r="P47" s="296" t="s">
        <v>48</v>
      </c>
      <c r="Q47" s="171" t="s">
        <v>64</v>
      </c>
      <c r="R47" s="30" t="s">
        <v>64</v>
      </c>
      <c r="S47" s="30" t="s">
        <v>168</v>
      </c>
      <c r="T47" s="30" t="s">
        <v>47</v>
      </c>
      <c r="U47" s="58" t="s">
        <v>209</v>
      </c>
      <c r="V47" s="70" t="s">
        <v>269</v>
      </c>
      <c r="W47" s="167">
        <v>6</v>
      </c>
      <c r="X47" s="168">
        <v>6</v>
      </c>
      <c r="Y47" s="58">
        <v>6</v>
      </c>
      <c r="Z47" s="30" t="str">
        <f t="shared" si="0"/>
        <v>For Food Contact Surfaces</v>
      </c>
      <c r="AA47" s="65">
        <v>41638</v>
      </c>
      <c r="AB47" s="250" t="s">
        <v>379</v>
      </c>
      <c r="AC47" s="303"/>
      <c r="AD47" s="301" t="s">
        <v>55</v>
      </c>
    </row>
    <row r="48" spans="1:30" ht="43.2" x14ac:dyDescent="0.3">
      <c r="A48" s="304" t="s">
        <v>104</v>
      </c>
      <c r="B48" s="52" t="s">
        <v>311</v>
      </c>
      <c r="C48" s="243" t="s">
        <v>149</v>
      </c>
      <c r="D48" s="74" t="s">
        <v>347</v>
      </c>
      <c r="E48" s="77" t="s">
        <v>371</v>
      </c>
      <c r="F48" s="78">
        <v>0.30499999999999999</v>
      </c>
      <c r="G48" s="77" t="s">
        <v>55</v>
      </c>
      <c r="H48" s="83" t="s">
        <v>57</v>
      </c>
      <c r="I48" s="77" t="s">
        <v>55</v>
      </c>
      <c r="J48" s="84" t="s">
        <v>57</v>
      </c>
      <c r="K48" s="77" t="s">
        <v>55</v>
      </c>
      <c r="L48" s="290" t="s">
        <v>57</v>
      </c>
      <c r="M48" s="295" t="s">
        <v>48</v>
      </c>
      <c r="N48" s="30" t="s">
        <v>64</v>
      </c>
      <c r="O48" s="30" t="s">
        <v>48</v>
      </c>
      <c r="P48" s="296" t="s">
        <v>48</v>
      </c>
      <c r="Q48" s="171" t="s">
        <v>64</v>
      </c>
      <c r="R48" s="30" t="s">
        <v>64</v>
      </c>
      <c r="S48" s="30" t="s">
        <v>168</v>
      </c>
      <c r="T48" s="30" t="s">
        <v>47</v>
      </c>
      <c r="U48" s="58" t="s">
        <v>210</v>
      </c>
      <c r="V48" s="70" t="s">
        <v>270</v>
      </c>
      <c r="W48" s="30">
        <v>4</v>
      </c>
      <c r="X48" s="168">
        <v>6</v>
      </c>
      <c r="Y48" s="58">
        <v>6</v>
      </c>
      <c r="Z48" s="30" t="str">
        <f t="shared" si="0"/>
        <v>For Food Contact Surfaces</v>
      </c>
      <c r="AA48" s="62">
        <v>42167</v>
      </c>
      <c r="AB48" s="250" t="s">
        <v>379</v>
      </c>
      <c r="AC48" s="303"/>
      <c r="AD48" s="301" t="s">
        <v>55</v>
      </c>
    </row>
    <row r="49" spans="1:30" ht="43.2" x14ac:dyDescent="0.3">
      <c r="A49" s="300" t="s">
        <v>105</v>
      </c>
      <c r="B49" s="50" t="s">
        <v>312</v>
      </c>
      <c r="C49" s="243" t="s">
        <v>150</v>
      </c>
      <c r="D49" s="74" t="s">
        <v>105</v>
      </c>
      <c r="E49" s="77" t="s">
        <v>37</v>
      </c>
      <c r="F49" s="78">
        <v>0.125</v>
      </c>
      <c r="G49" s="77" t="s">
        <v>55</v>
      </c>
      <c r="H49" s="83" t="s">
        <v>57</v>
      </c>
      <c r="I49" s="77" t="s">
        <v>55</v>
      </c>
      <c r="J49" s="84" t="s">
        <v>57</v>
      </c>
      <c r="K49" s="77" t="s">
        <v>55</v>
      </c>
      <c r="L49" s="290" t="s">
        <v>57</v>
      </c>
      <c r="M49" s="295" t="s">
        <v>48</v>
      </c>
      <c r="N49" s="30" t="s">
        <v>64</v>
      </c>
      <c r="O49" s="30" t="s">
        <v>48</v>
      </c>
      <c r="P49" s="296" t="s">
        <v>64</v>
      </c>
      <c r="Q49" s="171" t="s">
        <v>64</v>
      </c>
      <c r="R49" s="30" t="s">
        <v>64</v>
      </c>
      <c r="S49" s="30" t="s">
        <v>7</v>
      </c>
      <c r="T49" s="30" t="s">
        <v>290</v>
      </c>
      <c r="U49" s="58" t="s">
        <v>211</v>
      </c>
      <c r="V49" s="70" t="s">
        <v>271</v>
      </c>
      <c r="W49" s="30">
        <v>15</v>
      </c>
      <c r="X49" s="168">
        <v>12</v>
      </c>
      <c r="Y49" s="58" t="s">
        <v>64</v>
      </c>
      <c r="Z49" s="30" t="str">
        <f t="shared" si="0"/>
        <v>No</v>
      </c>
      <c r="AA49" s="62">
        <v>41051</v>
      </c>
      <c r="AB49" s="250" t="s">
        <v>379</v>
      </c>
      <c r="AC49" s="303"/>
      <c r="AD49" s="301" t="s">
        <v>55</v>
      </c>
    </row>
    <row r="50" spans="1:30" ht="57.6" x14ac:dyDescent="0.3">
      <c r="A50" s="300" t="s">
        <v>105</v>
      </c>
      <c r="B50" s="50" t="s">
        <v>313</v>
      </c>
      <c r="C50" s="243" t="s">
        <v>151</v>
      </c>
      <c r="D50" s="74" t="s">
        <v>105</v>
      </c>
      <c r="E50" s="77" t="s">
        <v>37</v>
      </c>
      <c r="F50" s="78">
        <v>0.125</v>
      </c>
      <c r="G50" s="77" t="s">
        <v>55</v>
      </c>
      <c r="H50" s="83" t="s">
        <v>57</v>
      </c>
      <c r="I50" s="77" t="s">
        <v>55</v>
      </c>
      <c r="J50" s="84" t="s">
        <v>57</v>
      </c>
      <c r="K50" s="77" t="s">
        <v>55</v>
      </c>
      <c r="L50" s="290" t="s">
        <v>57</v>
      </c>
      <c r="M50" s="295" t="s">
        <v>48</v>
      </c>
      <c r="N50" s="30" t="s">
        <v>64</v>
      </c>
      <c r="O50" s="30" t="s">
        <v>48</v>
      </c>
      <c r="P50" s="296" t="s">
        <v>48</v>
      </c>
      <c r="Q50" s="171" t="s">
        <v>64</v>
      </c>
      <c r="R50" s="30" t="s">
        <v>64</v>
      </c>
      <c r="S50" s="30" t="s">
        <v>7</v>
      </c>
      <c r="T50" s="30" t="s">
        <v>290</v>
      </c>
      <c r="U50" s="58" t="s">
        <v>212</v>
      </c>
      <c r="V50" s="70" t="s">
        <v>272</v>
      </c>
      <c r="W50" s="30">
        <v>6</v>
      </c>
      <c r="X50" s="168">
        <v>13</v>
      </c>
      <c r="Y50" s="58">
        <v>16</v>
      </c>
      <c r="Z50" s="30" t="str">
        <f t="shared" si="0"/>
        <v>No</v>
      </c>
      <c r="AA50" s="62">
        <v>42326</v>
      </c>
      <c r="AB50" s="250" t="s">
        <v>379</v>
      </c>
      <c r="AC50" s="303"/>
      <c r="AD50" s="301" t="s">
        <v>55</v>
      </c>
    </row>
    <row r="51" spans="1:30" ht="43.2" x14ac:dyDescent="0.3">
      <c r="A51" s="300" t="s">
        <v>106</v>
      </c>
      <c r="B51" s="50" t="s">
        <v>107</v>
      </c>
      <c r="C51" s="243" t="s">
        <v>152</v>
      </c>
      <c r="D51" s="74" t="s">
        <v>105</v>
      </c>
      <c r="E51" s="77" t="s">
        <v>37</v>
      </c>
      <c r="F51" s="78">
        <v>0.125</v>
      </c>
      <c r="G51" s="77" t="s">
        <v>55</v>
      </c>
      <c r="H51" s="83" t="s">
        <v>57</v>
      </c>
      <c r="I51" s="77" t="s">
        <v>55</v>
      </c>
      <c r="J51" s="84" t="s">
        <v>57</v>
      </c>
      <c r="K51" s="77" t="s">
        <v>55</v>
      </c>
      <c r="L51" s="290" t="s">
        <v>57</v>
      </c>
      <c r="M51" s="295" t="s">
        <v>48</v>
      </c>
      <c r="N51" s="30" t="s">
        <v>64</v>
      </c>
      <c r="O51" s="30" t="s">
        <v>48</v>
      </c>
      <c r="P51" s="296" t="s">
        <v>64</v>
      </c>
      <c r="Q51" s="171" t="s">
        <v>64</v>
      </c>
      <c r="R51" s="30" t="s">
        <v>64</v>
      </c>
      <c r="S51" s="30" t="s">
        <v>7</v>
      </c>
      <c r="T51" s="30" t="s">
        <v>290</v>
      </c>
      <c r="U51" s="58" t="s">
        <v>213</v>
      </c>
      <c r="V51" s="70" t="s">
        <v>273</v>
      </c>
      <c r="W51" s="30">
        <v>5</v>
      </c>
      <c r="X51" s="168">
        <v>11</v>
      </c>
      <c r="Y51" s="58" t="s">
        <v>64</v>
      </c>
      <c r="Z51" s="30" t="str">
        <f t="shared" si="0"/>
        <v>No</v>
      </c>
      <c r="AA51" s="62">
        <v>41695</v>
      </c>
      <c r="AB51" s="250" t="s">
        <v>379</v>
      </c>
      <c r="AC51" s="303"/>
      <c r="AD51" s="301" t="s">
        <v>55</v>
      </c>
    </row>
    <row r="52" spans="1:30" ht="43.2" x14ac:dyDescent="0.3">
      <c r="A52" s="300" t="s">
        <v>108</v>
      </c>
      <c r="B52" s="50" t="s">
        <v>64</v>
      </c>
      <c r="C52" s="243" t="s">
        <v>152</v>
      </c>
      <c r="D52" s="74" t="s">
        <v>348</v>
      </c>
      <c r="E52" s="77" t="s">
        <v>37</v>
      </c>
      <c r="F52" s="78">
        <v>0.1</v>
      </c>
      <c r="G52" s="77" t="s">
        <v>55</v>
      </c>
      <c r="H52" s="83" t="s">
        <v>57</v>
      </c>
      <c r="I52" s="77" t="s">
        <v>55</v>
      </c>
      <c r="J52" s="84" t="s">
        <v>57</v>
      </c>
      <c r="K52" s="77" t="s">
        <v>55</v>
      </c>
      <c r="L52" s="290" t="s">
        <v>57</v>
      </c>
      <c r="M52" s="295" t="s">
        <v>48</v>
      </c>
      <c r="N52" s="30" t="s">
        <v>64</v>
      </c>
      <c r="O52" s="30" t="s">
        <v>48</v>
      </c>
      <c r="P52" s="296" t="s">
        <v>64</v>
      </c>
      <c r="Q52" s="171" t="s">
        <v>64</v>
      </c>
      <c r="R52" s="30" t="s">
        <v>64</v>
      </c>
      <c r="S52" s="30" t="s">
        <v>7</v>
      </c>
      <c r="T52" s="30" t="s">
        <v>290</v>
      </c>
      <c r="U52" s="58" t="s">
        <v>214</v>
      </c>
      <c r="V52" s="70" t="s">
        <v>274</v>
      </c>
      <c r="W52" s="30">
        <v>5</v>
      </c>
      <c r="X52" s="168">
        <v>11</v>
      </c>
      <c r="Y52" s="58" t="s">
        <v>64</v>
      </c>
      <c r="Z52" s="30" t="str">
        <f t="shared" si="0"/>
        <v>No</v>
      </c>
      <c r="AA52" s="62">
        <v>41695</v>
      </c>
      <c r="AB52" s="250" t="s">
        <v>379</v>
      </c>
      <c r="AC52" s="303"/>
      <c r="AD52" s="301" t="s">
        <v>55</v>
      </c>
    </row>
    <row r="53" spans="1:30" ht="28.8" x14ac:dyDescent="0.3">
      <c r="A53" s="300" t="s">
        <v>109</v>
      </c>
      <c r="B53" s="50" t="s">
        <v>64</v>
      </c>
      <c r="C53" s="243" t="s">
        <v>153</v>
      </c>
      <c r="D53" s="74" t="s">
        <v>348</v>
      </c>
      <c r="E53" s="77" t="s">
        <v>37</v>
      </c>
      <c r="F53" s="78">
        <v>0.1</v>
      </c>
      <c r="G53" s="77" t="s">
        <v>55</v>
      </c>
      <c r="H53" s="83" t="s">
        <v>57</v>
      </c>
      <c r="I53" s="77" t="s">
        <v>55</v>
      </c>
      <c r="J53" s="84" t="s">
        <v>57</v>
      </c>
      <c r="K53" s="77" t="s">
        <v>55</v>
      </c>
      <c r="L53" s="290" t="s">
        <v>57</v>
      </c>
      <c r="M53" s="295" t="s">
        <v>48</v>
      </c>
      <c r="N53" s="30" t="s">
        <v>64</v>
      </c>
      <c r="O53" s="30" t="s">
        <v>48</v>
      </c>
      <c r="P53" s="296" t="s">
        <v>64</v>
      </c>
      <c r="Q53" s="171" t="s">
        <v>64</v>
      </c>
      <c r="R53" s="30" t="s">
        <v>64</v>
      </c>
      <c r="S53" s="30" t="s">
        <v>7</v>
      </c>
      <c r="T53" s="30" t="s">
        <v>290</v>
      </c>
      <c r="U53" s="58" t="s">
        <v>215</v>
      </c>
      <c r="V53" s="70" t="s">
        <v>275</v>
      </c>
      <c r="W53" s="30">
        <v>7</v>
      </c>
      <c r="X53" s="168">
        <v>11</v>
      </c>
      <c r="Y53" s="58" t="s">
        <v>64</v>
      </c>
      <c r="Z53" s="30" t="str">
        <f t="shared" si="0"/>
        <v>No</v>
      </c>
      <c r="AA53" s="62">
        <v>40983</v>
      </c>
      <c r="AB53" s="250" t="s">
        <v>379</v>
      </c>
      <c r="AC53" s="303"/>
      <c r="AD53" s="301" t="s">
        <v>55</v>
      </c>
    </row>
    <row r="54" spans="1:30" ht="86.4" x14ac:dyDescent="0.3">
      <c r="A54" s="300" t="s">
        <v>110</v>
      </c>
      <c r="B54" s="50" t="s">
        <v>165</v>
      </c>
      <c r="C54" s="243" t="s">
        <v>154</v>
      </c>
      <c r="D54" s="74" t="s">
        <v>349</v>
      </c>
      <c r="E54" s="77" t="s">
        <v>55</v>
      </c>
      <c r="F54" s="78" t="s">
        <v>57</v>
      </c>
      <c r="G54" s="77" t="s">
        <v>55</v>
      </c>
      <c r="H54" s="83" t="s">
        <v>57</v>
      </c>
      <c r="I54" s="77" t="s">
        <v>372</v>
      </c>
      <c r="J54" s="84">
        <v>0.1</v>
      </c>
      <c r="K54" s="77" t="s">
        <v>55</v>
      </c>
      <c r="L54" s="290" t="s">
        <v>57</v>
      </c>
      <c r="M54" s="295" t="s">
        <v>64</v>
      </c>
      <c r="N54" s="30" t="s">
        <v>64</v>
      </c>
      <c r="O54" s="30" t="s">
        <v>48</v>
      </c>
      <c r="P54" s="296" t="s">
        <v>64</v>
      </c>
      <c r="Q54" s="171" t="s">
        <v>64</v>
      </c>
      <c r="R54" s="30" t="s">
        <v>64</v>
      </c>
      <c r="S54" s="30" t="s">
        <v>168</v>
      </c>
      <c r="T54" s="30" t="s">
        <v>290</v>
      </c>
      <c r="U54" s="30" t="s">
        <v>216</v>
      </c>
      <c r="V54" s="70" t="s">
        <v>276</v>
      </c>
      <c r="W54" s="167">
        <v>4</v>
      </c>
      <c r="X54" s="168" t="s">
        <v>64</v>
      </c>
      <c r="Y54" s="58" t="s">
        <v>64</v>
      </c>
      <c r="Z54" s="30" t="str">
        <f t="shared" si="0"/>
        <v>For Food Contact Surfaces</v>
      </c>
      <c r="AA54" s="64">
        <v>42457</v>
      </c>
      <c r="AB54" s="250" t="s">
        <v>591</v>
      </c>
      <c r="AC54" s="303"/>
      <c r="AD54" s="301" t="s">
        <v>55</v>
      </c>
    </row>
    <row r="55" spans="1:30" ht="72" x14ac:dyDescent="0.3">
      <c r="A55" s="300" t="s">
        <v>111</v>
      </c>
      <c r="B55" s="50" t="s">
        <v>584</v>
      </c>
      <c r="C55" s="243" t="s">
        <v>137</v>
      </c>
      <c r="D55" s="74" t="s">
        <v>350</v>
      </c>
      <c r="E55" s="77" t="s">
        <v>361</v>
      </c>
      <c r="F55" s="78" t="s">
        <v>373</v>
      </c>
      <c r="G55" s="77" t="s">
        <v>55</v>
      </c>
      <c r="H55" s="83" t="s">
        <v>57</v>
      </c>
      <c r="I55" s="77" t="s">
        <v>55</v>
      </c>
      <c r="J55" s="84" t="s">
        <v>57</v>
      </c>
      <c r="K55" s="77" t="s">
        <v>55</v>
      </c>
      <c r="L55" s="290" t="s">
        <v>57</v>
      </c>
      <c r="M55" s="295" t="s">
        <v>48</v>
      </c>
      <c r="N55" s="30" t="s">
        <v>64</v>
      </c>
      <c r="O55" s="30" t="s">
        <v>48</v>
      </c>
      <c r="P55" s="296" t="s">
        <v>48</v>
      </c>
      <c r="Q55" s="171" t="s">
        <v>64</v>
      </c>
      <c r="R55" s="30" t="s">
        <v>64</v>
      </c>
      <c r="S55" s="30" t="s">
        <v>168</v>
      </c>
      <c r="T55" s="30" t="s">
        <v>14</v>
      </c>
      <c r="U55" s="58" t="s">
        <v>217</v>
      </c>
      <c r="V55" s="70" t="s">
        <v>590</v>
      </c>
      <c r="W55" s="167">
        <v>11</v>
      </c>
      <c r="X55" s="168">
        <v>14</v>
      </c>
      <c r="Y55" s="58">
        <v>17</v>
      </c>
      <c r="Z55" s="30" t="str">
        <f t="shared" si="0"/>
        <v>For Food Contact Surfaces</v>
      </c>
      <c r="AA55" s="65">
        <v>42648</v>
      </c>
      <c r="AB55" s="250" t="s">
        <v>388</v>
      </c>
      <c r="AC55" s="303"/>
      <c r="AD55" s="301" t="s">
        <v>55</v>
      </c>
    </row>
    <row r="56" spans="1:30" ht="43.2" x14ac:dyDescent="0.3">
      <c r="A56" s="300" t="s">
        <v>112</v>
      </c>
      <c r="B56" s="50" t="s">
        <v>314</v>
      </c>
      <c r="C56" s="243" t="s">
        <v>155</v>
      </c>
      <c r="D56" s="74" t="s">
        <v>105</v>
      </c>
      <c r="E56" s="77" t="s">
        <v>37</v>
      </c>
      <c r="F56" s="78">
        <v>0.125</v>
      </c>
      <c r="G56" s="77" t="s">
        <v>55</v>
      </c>
      <c r="H56" s="83" t="s">
        <v>57</v>
      </c>
      <c r="I56" s="77" t="s">
        <v>55</v>
      </c>
      <c r="J56" s="84" t="s">
        <v>57</v>
      </c>
      <c r="K56" s="77" t="s">
        <v>55</v>
      </c>
      <c r="L56" s="290" t="s">
        <v>57</v>
      </c>
      <c r="M56" s="295" t="s">
        <v>48</v>
      </c>
      <c r="N56" s="30" t="s">
        <v>64</v>
      </c>
      <c r="O56" s="30" t="s">
        <v>48</v>
      </c>
      <c r="P56" s="296" t="s">
        <v>64</v>
      </c>
      <c r="Q56" s="171" t="s">
        <v>64</v>
      </c>
      <c r="R56" s="30" t="s">
        <v>64</v>
      </c>
      <c r="S56" s="30" t="s">
        <v>7</v>
      </c>
      <c r="T56" s="30" t="s">
        <v>290</v>
      </c>
      <c r="U56" s="58" t="s">
        <v>218</v>
      </c>
      <c r="V56" s="70" t="s">
        <v>278</v>
      </c>
      <c r="W56" s="30">
        <v>9</v>
      </c>
      <c r="X56" s="168">
        <v>17</v>
      </c>
      <c r="Y56" s="58" t="s">
        <v>64</v>
      </c>
      <c r="Z56" s="30" t="str">
        <f t="shared" si="0"/>
        <v>No</v>
      </c>
      <c r="AA56" s="62">
        <v>40550</v>
      </c>
      <c r="AB56" s="250" t="s">
        <v>379</v>
      </c>
      <c r="AC56" s="303"/>
      <c r="AD56" s="301" t="s">
        <v>55</v>
      </c>
    </row>
    <row r="57" spans="1:30" ht="72" x14ac:dyDescent="0.3">
      <c r="A57" s="300" t="s">
        <v>113</v>
      </c>
      <c r="B57" s="50" t="s">
        <v>64</v>
      </c>
      <c r="C57" s="243" t="s">
        <v>156</v>
      </c>
      <c r="D57" s="74" t="s">
        <v>351</v>
      </c>
      <c r="E57" s="77" t="s">
        <v>361</v>
      </c>
      <c r="F57" s="78" t="s">
        <v>366</v>
      </c>
      <c r="G57" s="77" t="s">
        <v>55</v>
      </c>
      <c r="H57" s="83" t="s">
        <v>57</v>
      </c>
      <c r="I57" s="77" t="s">
        <v>55</v>
      </c>
      <c r="J57" s="84" t="s">
        <v>57</v>
      </c>
      <c r="K57" s="77" t="s">
        <v>55</v>
      </c>
      <c r="L57" s="290" t="s">
        <v>57</v>
      </c>
      <c r="M57" s="295" t="s">
        <v>48</v>
      </c>
      <c r="N57" s="30" t="s">
        <v>64</v>
      </c>
      <c r="O57" s="30" t="s">
        <v>48</v>
      </c>
      <c r="P57" s="296" t="s">
        <v>64</v>
      </c>
      <c r="Q57" s="171" t="s">
        <v>64</v>
      </c>
      <c r="R57" s="30" t="s">
        <v>64</v>
      </c>
      <c r="S57" s="30" t="s">
        <v>170</v>
      </c>
      <c r="T57" s="30" t="s">
        <v>291</v>
      </c>
      <c r="U57" s="58" t="s">
        <v>219</v>
      </c>
      <c r="V57" s="70" t="s">
        <v>279</v>
      </c>
      <c r="W57" s="30">
        <v>5</v>
      </c>
      <c r="X57" s="168">
        <v>3</v>
      </c>
      <c r="Y57" s="58" t="s">
        <v>64</v>
      </c>
      <c r="Z57" s="30" t="str">
        <f t="shared" si="0"/>
        <v>For Both Food Contact Surfaces and Fruits and Vegetables</v>
      </c>
      <c r="AA57" s="62">
        <v>42494</v>
      </c>
      <c r="AB57" s="250" t="s">
        <v>392</v>
      </c>
      <c r="AC57" s="303"/>
      <c r="AD57" s="301" t="s">
        <v>292</v>
      </c>
    </row>
    <row r="58" spans="1:30" ht="72" x14ac:dyDescent="0.3">
      <c r="A58" s="300" t="s">
        <v>504</v>
      </c>
      <c r="B58" s="50" t="s">
        <v>576</v>
      </c>
      <c r="C58" s="243" t="s">
        <v>573</v>
      </c>
      <c r="D58" s="74" t="s">
        <v>340</v>
      </c>
      <c r="E58" s="77" t="s">
        <v>37</v>
      </c>
      <c r="F58" s="78">
        <v>0.06</v>
      </c>
      <c r="G58" s="77" t="s">
        <v>55</v>
      </c>
      <c r="H58" s="83" t="s">
        <v>57</v>
      </c>
      <c r="I58" s="77" t="s">
        <v>55</v>
      </c>
      <c r="J58" s="84" t="s">
        <v>57</v>
      </c>
      <c r="K58" s="77" t="s">
        <v>55</v>
      </c>
      <c r="L58" s="290" t="s">
        <v>57</v>
      </c>
      <c r="M58" s="295" t="s">
        <v>48</v>
      </c>
      <c r="N58" s="30" t="s">
        <v>64</v>
      </c>
      <c r="O58" s="30" t="s">
        <v>48</v>
      </c>
      <c r="P58" s="296" t="s">
        <v>64</v>
      </c>
      <c r="Q58" s="171" t="s">
        <v>64</v>
      </c>
      <c r="R58" s="30" t="s">
        <v>64</v>
      </c>
      <c r="S58" s="30" t="s">
        <v>168</v>
      </c>
      <c r="T58" s="30" t="s">
        <v>64</v>
      </c>
      <c r="U58" s="58" t="s">
        <v>510</v>
      </c>
      <c r="V58" s="70" t="s">
        <v>577</v>
      </c>
      <c r="W58" s="30">
        <v>14</v>
      </c>
      <c r="X58" s="168">
        <v>37</v>
      </c>
      <c r="Y58" s="58" t="s">
        <v>64</v>
      </c>
      <c r="Z58" s="30" t="s">
        <v>168</v>
      </c>
      <c r="AA58" s="62">
        <v>40605</v>
      </c>
      <c r="AB58" s="250" t="s">
        <v>64</v>
      </c>
      <c r="AC58" s="303"/>
      <c r="AD58" s="301" t="s">
        <v>55</v>
      </c>
    </row>
    <row r="59" spans="1:30" ht="57.6" x14ac:dyDescent="0.3">
      <c r="A59" s="300" t="s">
        <v>114</v>
      </c>
      <c r="B59" s="50" t="s">
        <v>64</v>
      </c>
      <c r="C59" s="243" t="s">
        <v>157</v>
      </c>
      <c r="D59" s="74" t="s">
        <v>352</v>
      </c>
      <c r="E59" s="77" t="s">
        <v>37</v>
      </c>
      <c r="F59" s="78">
        <v>0.1</v>
      </c>
      <c r="G59" s="77" t="s">
        <v>55</v>
      </c>
      <c r="H59" s="83" t="s">
        <v>57</v>
      </c>
      <c r="I59" s="77" t="s">
        <v>55</v>
      </c>
      <c r="J59" s="84" t="s">
        <v>57</v>
      </c>
      <c r="K59" s="77" t="s">
        <v>55</v>
      </c>
      <c r="L59" s="290" t="s">
        <v>57</v>
      </c>
      <c r="M59" s="295" t="s">
        <v>48</v>
      </c>
      <c r="N59" s="30" t="s">
        <v>64</v>
      </c>
      <c r="O59" s="30" t="s">
        <v>48</v>
      </c>
      <c r="P59" s="296" t="s">
        <v>64</v>
      </c>
      <c r="Q59" s="171" t="s">
        <v>64</v>
      </c>
      <c r="R59" s="30" t="s">
        <v>64</v>
      </c>
      <c r="S59" s="30" t="s">
        <v>7</v>
      </c>
      <c r="T59" s="30" t="s">
        <v>290</v>
      </c>
      <c r="U59" s="58" t="s">
        <v>220</v>
      </c>
      <c r="V59" s="70" t="s">
        <v>280</v>
      </c>
      <c r="W59" s="30">
        <v>9</v>
      </c>
      <c r="X59" s="168">
        <v>24</v>
      </c>
      <c r="Y59" s="58" t="s">
        <v>64</v>
      </c>
      <c r="Z59" s="30" t="str">
        <f t="shared" si="0"/>
        <v>No</v>
      </c>
      <c r="AA59" s="62">
        <v>40317</v>
      </c>
      <c r="AB59" s="250" t="s">
        <v>589</v>
      </c>
      <c r="AC59" s="303"/>
      <c r="AD59" s="301" t="s">
        <v>55</v>
      </c>
    </row>
    <row r="60" spans="1:30" ht="57.6" x14ac:dyDescent="0.3">
      <c r="A60" s="300" t="s">
        <v>115</v>
      </c>
      <c r="B60" s="50" t="s">
        <v>64</v>
      </c>
      <c r="C60" s="243" t="s">
        <v>158</v>
      </c>
      <c r="D60" s="74" t="s">
        <v>327</v>
      </c>
      <c r="E60" s="77" t="s">
        <v>37</v>
      </c>
      <c r="F60" s="78">
        <v>5.2499999999999998E-2</v>
      </c>
      <c r="G60" s="77" t="s">
        <v>55</v>
      </c>
      <c r="H60" s="83" t="s">
        <v>57</v>
      </c>
      <c r="I60" s="77" t="s">
        <v>55</v>
      </c>
      <c r="J60" s="84" t="s">
        <v>57</v>
      </c>
      <c r="K60" s="77" t="s">
        <v>55</v>
      </c>
      <c r="L60" s="290" t="s">
        <v>57</v>
      </c>
      <c r="M60" s="295" t="s">
        <v>48</v>
      </c>
      <c r="N60" s="30" t="s">
        <v>64</v>
      </c>
      <c r="O60" s="30" t="s">
        <v>48</v>
      </c>
      <c r="P60" s="296" t="s">
        <v>64</v>
      </c>
      <c r="Q60" s="171" t="s">
        <v>64</v>
      </c>
      <c r="R60" s="30" t="s">
        <v>64</v>
      </c>
      <c r="S60" s="30" t="s">
        <v>7</v>
      </c>
      <c r="T60" s="30" t="s">
        <v>290</v>
      </c>
      <c r="U60" s="30" t="s">
        <v>221</v>
      </c>
      <c r="V60" s="70" t="s">
        <v>281</v>
      </c>
      <c r="W60" s="30">
        <v>8</v>
      </c>
      <c r="X60" s="168">
        <v>23</v>
      </c>
      <c r="Y60" s="58" t="s">
        <v>64</v>
      </c>
      <c r="Z60" s="30" t="str">
        <f t="shared" si="0"/>
        <v>No</v>
      </c>
      <c r="AA60" s="62">
        <v>41682</v>
      </c>
      <c r="AB60" s="250" t="s">
        <v>393</v>
      </c>
      <c r="AC60" s="303"/>
      <c r="AD60" s="301" t="s">
        <v>55</v>
      </c>
    </row>
    <row r="61" spans="1:30" ht="28.8" x14ac:dyDescent="0.3">
      <c r="A61" s="300" t="s">
        <v>116</v>
      </c>
      <c r="B61" s="50" t="s">
        <v>64</v>
      </c>
      <c r="C61" s="243" t="s">
        <v>158</v>
      </c>
      <c r="D61" s="74" t="s">
        <v>353</v>
      </c>
      <c r="E61" s="77" t="s">
        <v>37</v>
      </c>
      <c r="F61" s="78">
        <v>9.1999999999999998E-2</v>
      </c>
      <c r="G61" s="77" t="s">
        <v>55</v>
      </c>
      <c r="H61" s="83" t="s">
        <v>57</v>
      </c>
      <c r="I61" s="77" t="s">
        <v>55</v>
      </c>
      <c r="J61" s="84" t="s">
        <v>57</v>
      </c>
      <c r="K61" s="77" t="s">
        <v>55</v>
      </c>
      <c r="L61" s="290" t="s">
        <v>57</v>
      </c>
      <c r="M61" s="295" t="s">
        <v>48</v>
      </c>
      <c r="N61" s="30" t="s">
        <v>64</v>
      </c>
      <c r="O61" s="30" t="s">
        <v>48</v>
      </c>
      <c r="P61" s="296" t="s">
        <v>64</v>
      </c>
      <c r="Q61" s="171" t="s">
        <v>64</v>
      </c>
      <c r="R61" s="30" t="s">
        <v>64</v>
      </c>
      <c r="S61" s="30" t="s">
        <v>7</v>
      </c>
      <c r="T61" s="30" t="s">
        <v>290</v>
      </c>
      <c r="U61" s="58" t="s">
        <v>222</v>
      </c>
      <c r="V61" s="338" t="s">
        <v>282</v>
      </c>
      <c r="W61" s="168">
        <v>6</v>
      </c>
      <c r="X61" s="168">
        <v>21</v>
      </c>
      <c r="Y61" s="58" t="s">
        <v>64</v>
      </c>
      <c r="Z61" s="30" t="str">
        <f t="shared" si="0"/>
        <v>No</v>
      </c>
      <c r="AA61" s="62">
        <v>37627</v>
      </c>
      <c r="AB61" s="250" t="s">
        <v>582</v>
      </c>
      <c r="AC61" s="303"/>
      <c r="AD61" s="301" t="s">
        <v>55</v>
      </c>
    </row>
    <row r="62" spans="1:30" ht="43.2" x14ac:dyDescent="0.3">
      <c r="A62" s="300" t="s">
        <v>117</v>
      </c>
      <c r="B62" s="50" t="s">
        <v>64</v>
      </c>
      <c r="C62" s="243" t="s">
        <v>158</v>
      </c>
      <c r="D62" s="74" t="s">
        <v>354</v>
      </c>
      <c r="E62" s="77" t="s">
        <v>37</v>
      </c>
      <c r="F62" s="78">
        <v>0.12</v>
      </c>
      <c r="G62" s="77" t="s">
        <v>55</v>
      </c>
      <c r="H62" s="83" t="s">
        <v>57</v>
      </c>
      <c r="I62" s="77" t="s">
        <v>55</v>
      </c>
      <c r="J62" s="84" t="s">
        <v>57</v>
      </c>
      <c r="K62" s="77" t="s">
        <v>55</v>
      </c>
      <c r="L62" s="290" t="s">
        <v>57</v>
      </c>
      <c r="M62" s="295" t="s">
        <v>48</v>
      </c>
      <c r="N62" s="30" t="s">
        <v>64</v>
      </c>
      <c r="O62" s="30" t="s">
        <v>48</v>
      </c>
      <c r="P62" s="296" t="s">
        <v>64</v>
      </c>
      <c r="Q62" s="171" t="s">
        <v>64</v>
      </c>
      <c r="R62" s="30" t="s">
        <v>64</v>
      </c>
      <c r="S62" s="30" t="s">
        <v>7</v>
      </c>
      <c r="T62" s="30" t="s">
        <v>290</v>
      </c>
      <c r="U62" s="58" t="s">
        <v>223</v>
      </c>
      <c r="V62" s="70" t="s">
        <v>283</v>
      </c>
      <c r="W62" s="30">
        <v>8</v>
      </c>
      <c r="X62" s="168">
        <v>17</v>
      </c>
      <c r="Y62" s="58" t="s">
        <v>64</v>
      </c>
      <c r="Z62" s="30" t="str">
        <f t="shared" si="0"/>
        <v>No</v>
      </c>
      <c r="AA62" s="62">
        <v>41982</v>
      </c>
      <c r="AB62" s="250" t="s">
        <v>395</v>
      </c>
      <c r="AC62" s="303"/>
      <c r="AD62" s="301" t="s">
        <v>55</v>
      </c>
    </row>
    <row r="63" spans="1:30" ht="43.2" x14ac:dyDescent="0.3">
      <c r="A63" s="300" t="s">
        <v>118</v>
      </c>
      <c r="B63" s="50" t="s">
        <v>64</v>
      </c>
      <c r="C63" s="243" t="s">
        <v>159</v>
      </c>
      <c r="D63" s="74" t="s">
        <v>351</v>
      </c>
      <c r="E63" s="77" t="s">
        <v>361</v>
      </c>
      <c r="F63" s="78" t="s">
        <v>366</v>
      </c>
      <c r="G63" s="77" t="s">
        <v>55</v>
      </c>
      <c r="H63" s="83" t="s">
        <v>57</v>
      </c>
      <c r="I63" s="77" t="s">
        <v>55</v>
      </c>
      <c r="J63" s="84" t="s">
        <v>57</v>
      </c>
      <c r="K63" s="77" t="s">
        <v>55</v>
      </c>
      <c r="L63" s="290" t="s">
        <v>57</v>
      </c>
      <c r="M63" s="295" t="s">
        <v>48</v>
      </c>
      <c r="N63" s="30" t="s">
        <v>64</v>
      </c>
      <c r="O63" s="30" t="s">
        <v>64</v>
      </c>
      <c r="P63" s="296" t="s">
        <v>64</v>
      </c>
      <c r="Q63" s="171" t="s">
        <v>64</v>
      </c>
      <c r="R63" s="30" t="s">
        <v>64</v>
      </c>
      <c r="S63" s="30" t="s">
        <v>169</v>
      </c>
      <c r="T63" s="30" t="s">
        <v>14</v>
      </c>
      <c r="U63" s="58" t="s">
        <v>224</v>
      </c>
      <c r="V63" s="70" t="s">
        <v>284</v>
      </c>
      <c r="W63" s="30" t="s">
        <v>64</v>
      </c>
      <c r="X63" s="168">
        <v>3</v>
      </c>
      <c r="Y63" s="58" t="s">
        <v>64</v>
      </c>
      <c r="Z63" s="30" t="str">
        <f t="shared" si="0"/>
        <v>For Washing Fruits and Vegetables</v>
      </c>
      <c r="AA63" s="62">
        <v>42430</v>
      </c>
      <c r="AB63" s="250" t="s">
        <v>396</v>
      </c>
      <c r="AC63" s="303"/>
      <c r="AD63" s="301" t="s">
        <v>55</v>
      </c>
    </row>
    <row r="64" spans="1:30" ht="72" x14ac:dyDescent="0.3">
      <c r="A64" s="300" t="s">
        <v>119</v>
      </c>
      <c r="B64" s="50" t="s">
        <v>166</v>
      </c>
      <c r="C64" s="243" t="s">
        <v>588</v>
      </c>
      <c r="D64" s="74" t="s">
        <v>337</v>
      </c>
      <c r="E64" s="77" t="s">
        <v>361</v>
      </c>
      <c r="F64" s="78" t="s">
        <v>378</v>
      </c>
      <c r="G64" s="77" t="s">
        <v>55</v>
      </c>
      <c r="H64" s="83" t="s">
        <v>57</v>
      </c>
      <c r="I64" s="77" t="s">
        <v>55</v>
      </c>
      <c r="J64" s="84" t="s">
        <v>57</v>
      </c>
      <c r="K64" s="77" t="s">
        <v>55</v>
      </c>
      <c r="L64" s="290" t="s">
        <v>57</v>
      </c>
      <c r="M64" s="295" t="s">
        <v>48</v>
      </c>
      <c r="N64" s="30" t="s">
        <v>64</v>
      </c>
      <c r="O64" s="30" t="s">
        <v>48</v>
      </c>
      <c r="P64" s="296" t="s">
        <v>48</v>
      </c>
      <c r="Q64" s="171" t="s">
        <v>64</v>
      </c>
      <c r="R64" s="30" t="s">
        <v>64</v>
      </c>
      <c r="S64" s="30" t="s">
        <v>170</v>
      </c>
      <c r="T64" s="30" t="s">
        <v>14</v>
      </c>
      <c r="U64" s="58" t="s">
        <v>225</v>
      </c>
      <c r="V64" s="70" t="s">
        <v>586</v>
      </c>
      <c r="W64" s="167">
        <v>6</v>
      </c>
      <c r="X64" s="168">
        <v>8</v>
      </c>
      <c r="Y64" s="58">
        <v>9</v>
      </c>
      <c r="Z64" s="30" t="str">
        <f t="shared" si="0"/>
        <v>For Both Food Contact Surfaces and Fruits and Vegetables</v>
      </c>
      <c r="AA64" s="65">
        <v>42691</v>
      </c>
      <c r="AB64" s="250" t="s">
        <v>587</v>
      </c>
      <c r="AC64" s="303"/>
      <c r="AD64" s="301" t="s">
        <v>55</v>
      </c>
    </row>
    <row r="65" spans="1:30" ht="129.6" x14ac:dyDescent="0.3">
      <c r="A65" s="305" t="s">
        <v>578</v>
      </c>
      <c r="B65" s="53" t="s">
        <v>583</v>
      </c>
      <c r="C65" s="245" t="s">
        <v>159</v>
      </c>
      <c r="D65" s="76" t="s">
        <v>579</v>
      </c>
      <c r="E65" s="77" t="s">
        <v>37</v>
      </c>
      <c r="F65" s="78">
        <v>8.4000000000000005E-2</v>
      </c>
      <c r="G65" s="77" t="s">
        <v>55</v>
      </c>
      <c r="H65" s="83" t="s">
        <v>57</v>
      </c>
      <c r="I65" s="77" t="s">
        <v>55</v>
      </c>
      <c r="J65" s="84" t="s">
        <v>57</v>
      </c>
      <c r="K65" s="77" t="s">
        <v>55</v>
      </c>
      <c r="L65" s="290" t="s">
        <v>57</v>
      </c>
      <c r="M65" s="295" t="s">
        <v>48</v>
      </c>
      <c r="N65" s="30" t="s">
        <v>48</v>
      </c>
      <c r="O65" s="30" t="s">
        <v>48</v>
      </c>
      <c r="P65" s="296" t="s">
        <v>64</v>
      </c>
      <c r="Q65" s="171" t="s">
        <v>64</v>
      </c>
      <c r="R65" s="30" t="s">
        <v>64</v>
      </c>
      <c r="S65" s="30" t="s">
        <v>7</v>
      </c>
      <c r="T65" s="30" t="s">
        <v>64</v>
      </c>
      <c r="U65" s="60" t="s">
        <v>479</v>
      </c>
      <c r="V65" s="70" t="s">
        <v>580</v>
      </c>
      <c r="W65" s="272">
        <v>3</v>
      </c>
      <c r="X65" s="173">
        <v>8</v>
      </c>
      <c r="Y65" s="60" t="s">
        <v>64</v>
      </c>
      <c r="Z65" s="30" t="s">
        <v>7</v>
      </c>
      <c r="AA65" s="273">
        <v>41715</v>
      </c>
      <c r="AB65" s="252" t="s">
        <v>581</v>
      </c>
      <c r="AC65" s="303"/>
      <c r="AD65" s="301" t="s">
        <v>55</v>
      </c>
    </row>
    <row r="66" spans="1:30" ht="29.4" thickBot="1" x14ac:dyDescent="0.35">
      <c r="A66" s="306" t="s">
        <v>120</v>
      </c>
      <c r="B66" s="307" t="s">
        <v>64</v>
      </c>
      <c r="C66" s="308" t="s">
        <v>161</v>
      </c>
      <c r="D66" s="309" t="s">
        <v>105</v>
      </c>
      <c r="E66" s="310" t="s">
        <v>37</v>
      </c>
      <c r="F66" s="311">
        <v>0.125</v>
      </c>
      <c r="G66" s="310" t="s">
        <v>55</v>
      </c>
      <c r="H66" s="312" t="s">
        <v>57</v>
      </c>
      <c r="I66" s="310" t="s">
        <v>55</v>
      </c>
      <c r="J66" s="313" t="s">
        <v>57</v>
      </c>
      <c r="K66" s="310" t="s">
        <v>55</v>
      </c>
      <c r="L66" s="314" t="s">
        <v>57</v>
      </c>
      <c r="M66" s="315" t="s">
        <v>48</v>
      </c>
      <c r="N66" s="316" t="s">
        <v>64</v>
      </c>
      <c r="O66" s="316" t="s">
        <v>48</v>
      </c>
      <c r="P66" s="317" t="s">
        <v>64</v>
      </c>
      <c r="Q66" s="318" t="s">
        <v>64</v>
      </c>
      <c r="R66" s="316" t="s">
        <v>64</v>
      </c>
      <c r="S66" s="316" t="s">
        <v>7</v>
      </c>
      <c r="T66" s="316" t="s">
        <v>290</v>
      </c>
      <c r="U66" s="319" t="s">
        <v>226</v>
      </c>
      <c r="V66" s="320" t="s">
        <v>585</v>
      </c>
      <c r="W66" s="316">
        <v>3</v>
      </c>
      <c r="X66" s="321">
        <v>3</v>
      </c>
      <c r="Y66" s="319" t="s">
        <v>64</v>
      </c>
      <c r="Z66" s="316" t="str">
        <f t="shared" si="0"/>
        <v>No</v>
      </c>
      <c r="AA66" s="322">
        <v>42720</v>
      </c>
      <c r="AB66" s="323" t="s">
        <v>397</v>
      </c>
      <c r="AC66" s="324"/>
      <c r="AD66" s="325" t="s">
        <v>55</v>
      </c>
    </row>
  </sheetData>
  <autoFilter ref="A3:AD3"/>
  <mergeCells count="5">
    <mergeCell ref="M2:P2"/>
    <mergeCell ref="Q2:S2"/>
    <mergeCell ref="V2:Z2"/>
    <mergeCell ref="T2:U2"/>
    <mergeCell ref="D2:L2"/>
  </mergeCells>
  <hyperlinks>
    <hyperlink ref="V61" r:id="rId1"/>
    <hyperlink ref="V40" r:id="rId2"/>
  </hyperlinks>
  <pageMargins left="0.7" right="0.7" top="0.75" bottom="0.75" header="0.3" footer="0.3"/>
  <pageSetup orientation="portrait" r:id="rId3"/>
  <drawing r:id="rId4"/>
  <legacyDrawing r:id="rId5"/>
  <extLst>
    <ext xmlns:x14="http://schemas.microsoft.com/office/spreadsheetml/2009/9/main" uri="{CCE6A557-97BC-4b89-ADB6-D9C93CAAB3DF}">
      <x14:dataValidations xmlns:xm="http://schemas.microsoft.com/office/excel/2006/main" count="9">
        <x14:dataValidation type="list" allowBlank="1" showInputMessage="1" showErrorMessage="1" promptTitle="Label" prompt="Select Yes for Labeled Uses">
          <x14:formula1>
            <xm:f>Lists!$G$4:$G$6</xm:f>
          </x14:formula1>
          <xm:sqref>M4:P66 Q5:R66</xm:sqref>
        </x14:dataValidation>
        <x14:dataValidation type="list" allowBlank="1" showInputMessage="1" showErrorMessage="1" promptTitle="Label" prompt="Select Yes for Labeled Uses">
          <x14:formula1>
            <xm:f>Lists!$K$4:$K$8</xm:f>
          </x14:formula1>
          <xm:sqref>Q4:S4 Z4</xm:sqref>
        </x14:dataValidation>
        <x14:dataValidation type="list" allowBlank="1" showErrorMessage="1" promptTitle="Label" prompt="Select Yes for Labeled Uses">
          <x14:formula1>
            <xm:f>Lists!$K$4:$K$7</xm:f>
          </x14:formula1>
          <xm:sqref>S5:S66 Z5:Z66</xm:sqref>
        </x14:dataValidation>
        <x14:dataValidation type="list" allowBlank="1" showInputMessage="1" showErrorMessage="1" promptTitle="OMRI status">
          <x14:formula1>
            <xm:f>Lists!$N$4:$N$8</xm:f>
          </x14:formula1>
          <xm:sqref>T4</xm:sqref>
        </x14:dataValidation>
        <x14:dataValidation type="list" allowBlank="1" showErrorMessage="1" promptTitle="OMRI status">
          <x14:formula1>
            <xm:f>Lists!$N$4:$N$8</xm:f>
          </x14:formula1>
          <xm:sqref>T5:T66</xm:sqref>
        </x14:dataValidation>
        <x14:dataValidation type="list" allowBlank="1" showInputMessage="1" showErrorMessage="1" promptTitle="Enhancers" prompt="Select the activating ingredient from the list for this category._x000a_Manually enter the strength (percent) of each in the next column">
          <x14:formula1>
            <xm:f>Lists!$F$4:$F$7</xm:f>
          </x14:formula1>
          <xm:sqref>K4:K66</xm:sqref>
        </x14:dataValidation>
        <x14:dataValidation type="list" allowBlank="1" showInputMessage="1" showErrorMessage="1" promptTitle="Quaternary Ammonium Compounds" prompt="Select the active ingredient from the list for this category._x000a_Manually enter the strength (percent) of each in the next column">
          <x14:formula1>
            <xm:f>Lists!$E$4:$E$7</xm:f>
          </x14:formula1>
          <xm:sqref>I4:I66</xm:sqref>
        </x14:dataValidation>
        <x14:dataValidation type="list" allowBlank="1" showInputMessage="1" showErrorMessage="1" promptTitle="Organic Acid Ingredients" prompt="Select the active ingredient from the list for this category._x000a_Manually enter the strength (percent) of each in the next column">
          <x14:formula1>
            <xm:f>Lists!$D$4:$D$11</xm:f>
          </x14:formula1>
          <xm:sqref>G4:G66</xm:sqref>
        </x14:dataValidation>
        <x14:dataValidation type="list" allowBlank="1" showInputMessage="1" showErrorMessage="1" promptTitle="Oxizidizers" prompt="Select the active ingredient from the list for this category._x000a_Manually enter the strength (percent) of each in the next column">
          <x14:formula1>
            <xm:f>Lists!$C$4:$C$13</xm:f>
          </x14:formula1>
          <xm:sqref>E4:E66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L16" sqref="L16"/>
    </sheetView>
  </sheetViews>
  <sheetFormatPr defaultRowHeight="14.4" x14ac:dyDescent="0.3"/>
  <cols>
    <col min="3" max="3" width="22.33203125" bestFit="1" customWidth="1"/>
    <col min="4" max="4" width="15" bestFit="1" customWidth="1"/>
    <col min="5" max="5" width="24" customWidth="1"/>
    <col min="6" max="6" width="32.6640625" bestFit="1" customWidth="1"/>
    <col min="7" max="7" width="12" customWidth="1"/>
    <col min="8" max="8" width="12.44140625" customWidth="1"/>
    <col min="9" max="9" width="12.33203125" bestFit="1" customWidth="1"/>
    <col min="11" max="11" width="24.109375" bestFit="1" customWidth="1"/>
    <col min="12" max="12" width="14" customWidth="1"/>
    <col min="13" max="13" width="16.88671875" customWidth="1"/>
    <col min="14" max="14" width="23.6640625" bestFit="1" customWidth="1"/>
  </cols>
  <sheetData>
    <row r="1" spans="1:14" ht="15" thickBot="1" x14ac:dyDescent="0.35">
      <c r="A1" t="s">
        <v>56</v>
      </c>
    </row>
    <row r="2" spans="1:14" ht="37.5" customHeight="1" thickBot="1" x14ac:dyDescent="0.35">
      <c r="C2" s="340" t="s">
        <v>570</v>
      </c>
      <c r="D2" s="341"/>
      <c r="E2" s="341"/>
      <c r="F2" s="342"/>
      <c r="G2" s="341" t="s">
        <v>569</v>
      </c>
      <c r="H2" s="341"/>
      <c r="I2" s="341"/>
      <c r="J2" s="342"/>
      <c r="K2" s="340" t="s">
        <v>568</v>
      </c>
      <c r="L2" s="341"/>
      <c r="M2" s="342"/>
    </row>
    <row r="3" spans="1:14" s="18" customFormat="1" ht="43.8" thickBot="1" x14ac:dyDescent="0.35">
      <c r="A3" s="1"/>
      <c r="B3" s="1"/>
      <c r="C3" s="6" t="str">
        <f>+'Full Database'!E3</f>
        <v>Oxidizers</v>
      </c>
      <c r="D3" s="7" t="str">
        <f>+'Full Database'!G3</f>
        <v>Organic Acids</v>
      </c>
      <c r="E3" s="7" t="str">
        <f>+'Full Database'!I3</f>
        <v>Quaternary Ammoniums</v>
      </c>
      <c r="F3" s="39" t="str">
        <f>+'Full Database'!K3</f>
        <v>Enhancers</v>
      </c>
      <c r="G3" s="15" t="s">
        <v>29</v>
      </c>
      <c r="H3" s="15" t="s">
        <v>30</v>
      </c>
      <c r="I3" s="15" t="s">
        <v>31</v>
      </c>
      <c r="J3" s="16" t="s">
        <v>32</v>
      </c>
      <c r="K3" s="14" t="s">
        <v>34</v>
      </c>
      <c r="L3" s="15" t="s">
        <v>35</v>
      </c>
      <c r="M3" s="15" t="s">
        <v>36</v>
      </c>
      <c r="N3" s="17" t="s">
        <v>19</v>
      </c>
    </row>
    <row r="4" spans="1:14" ht="28.8" x14ac:dyDescent="0.3">
      <c r="B4" t="s">
        <v>58</v>
      </c>
      <c r="C4" s="256" t="s">
        <v>55</v>
      </c>
      <c r="D4" s="257" t="s">
        <v>55</v>
      </c>
      <c r="E4" s="257" t="s">
        <v>55</v>
      </c>
      <c r="F4" s="258" t="s">
        <v>55</v>
      </c>
      <c r="G4" s="257" t="s">
        <v>48</v>
      </c>
      <c r="H4" s="257"/>
      <c r="I4" s="257"/>
      <c r="J4" s="258"/>
      <c r="K4" s="256" t="s">
        <v>169</v>
      </c>
      <c r="L4" s="257"/>
      <c r="M4" s="258"/>
      <c r="N4" s="265" t="s">
        <v>14</v>
      </c>
    </row>
    <row r="5" spans="1:14" ht="28.8" x14ac:dyDescent="0.3">
      <c r="B5" s="47"/>
      <c r="C5" s="259" t="s">
        <v>44</v>
      </c>
      <c r="D5" s="254" t="s">
        <v>45</v>
      </c>
      <c r="E5" s="254" t="s">
        <v>50</v>
      </c>
      <c r="F5" s="260" t="s">
        <v>360</v>
      </c>
      <c r="G5" s="254" t="s">
        <v>7</v>
      </c>
      <c r="H5" s="254"/>
      <c r="I5" s="254"/>
      <c r="J5" s="260"/>
      <c r="K5" s="259" t="s">
        <v>168</v>
      </c>
      <c r="L5" s="254"/>
      <c r="M5" s="260"/>
      <c r="N5" s="266" t="s">
        <v>47</v>
      </c>
    </row>
    <row r="6" spans="1:14" ht="57.6" x14ac:dyDescent="0.3">
      <c r="B6" s="47"/>
      <c r="C6" s="259" t="s">
        <v>46</v>
      </c>
      <c r="D6" s="254" t="s">
        <v>370</v>
      </c>
      <c r="E6" s="254" t="s">
        <v>372</v>
      </c>
      <c r="F6" s="260"/>
      <c r="G6" s="255" t="s">
        <v>64</v>
      </c>
      <c r="H6" s="254"/>
      <c r="I6" s="254"/>
      <c r="J6" s="260"/>
      <c r="K6" s="259" t="s">
        <v>170</v>
      </c>
      <c r="L6" s="254"/>
      <c r="M6" s="260"/>
      <c r="N6" s="267" t="s">
        <v>291</v>
      </c>
    </row>
    <row r="7" spans="1:14" ht="29.4" thickBot="1" x14ac:dyDescent="0.35">
      <c r="B7" s="47"/>
      <c r="C7" s="261" t="s">
        <v>361</v>
      </c>
      <c r="D7" s="254" t="s">
        <v>364</v>
      </c>
      <c r="E7" s="254"/>
      <c r="F7" s="260"/>
      <c r="G7" s="263"/>
      <c r="H7" s="263"/>
      <c r="I7" s="263"/>
      <c r="J7" s="264"/>
      <c r="K7" s="259" t="s">
        <v>7</v>
      </c>
      <c r="L7" s="254"/>
      <c r="M7" s="260"/>
      <c r="N7" s="266" t="s">
        <v>290</v>
      </c>
    </row>
    <row r="8" spans="1:14" x14ac:dyDescent="0.3">
      <c r="B8" s="47"/>
      <c r="C8" s="259" t="s">
        <v>38</v>
      </c>
      <c r="D8" s="254" t="s">
        <v>41</v>
      </c>
      <c r="E8" s="254"/>
      <c r="F8" s="260"/>
      <c r="G8" s="254"/>
      <c r="H8" s="254"/>
      <c r="I8" s="254"/>
      <c r="J8" s="254"/>
      <c r="K8" s="261" t="s">
        <v>64</v>
      </c>
      <c r="L8" s="254"/>
      <c r="M8" s="260"/>
      <c r="N8" s="266" t="s">
        <v>49</v>
      </c>
    </row>
    <row r="9" spans="1:14" ht="15" customHeight="1" x14ac:dyDescent="0.3">
      <c r="C9" s="259" t="s">
        <v>40</v>
      </c>
      <c r="D9" s="254" t="s">
        <v>42</v>
      </c>
      <c r="E9" s="254"/>
      <c r="F9" s="260"/>
      <c r="G9" s="254"/>
      <c r="H9" s="254"/>
      <c r="I9" s="254"/>
      <c r="J9" s="254"/>
      <c r="K9" s="259"/>
      <c r="L9" s="254"/>
      <c r="M9" s="260"/>
      <c r="N9" s="266"/>
    </row>
    <row r="10" spans="1:14" ht="15" customHeight="1" thickBot="1" x14ac:dyDescent="0.35">
      <c r="C10" s="259" t="s">
        <v>362</v>
      </c>
      <c r="D10" s="254" t="s">
        <v>43</v>
      </c>
      <c r="E10" s="254"/>
      <c r="F10" s="260"/>
      <c r="G10" s="254"/>
      <c r="H10" s="254"/>
      <c r="I10" s="254"/>
      <c r="J10" s="254"/>
      <c r="K10" s="259"/>
      <c r="L10" s="254"/>
      <c r="M10" s="260"/>
      <c r="N10" s="268"/>
    </row>
    <row r="11" spans="1:14" ht="15" thickBot="1" x14ac:dyDescent="0.35">
      <c r="B11" s="47"/>
      <c r="C11" s="259" t="s">
        <v>39</v>
      </c>
      <c r="D11" s="254"/>
      <c r="E11" s="254"/>
      <c r="F11" s="260"/>
      <c r="G11" s="254"/>
      <c r="H11" s="254"/>
      <c r="I11" s="254"/>
      <c r="J11" s="254"/>
      <c r="K11" s="262"/>
      <c r="L11" s="263"/>
      <c r="M11" s="264"/>
      <c r="N11" s="254"/>
    </row>
    <row r="12" spans="1:14" ht="43.2" x14ac:dyDescent="0.3">
      <c r="B12" s="47"/>
      <c r="C12" s="261" t="s">
        <v>371</v>
      </c>
      <c r="D12" s="254"/>
      <c r="E12" s="254"/>
      <c r="F12" s="260"/>
      <c r="G12" s="254"/>
      <c r="H12" s="254"/>
      <c r="I12" s="254"/>
      <c r="J12" s="254"/>
      <c r="K12" s="254"/>
      <c r="L12" s="254"/>
      <c r="M12" s="254"/>
      <c r="N12" s="254"/>
    </row>
    <row r="13" spans="1:14" x14ac:dyDescent="0.3">
      <c r="B13" s="47"/>
      <c r="C13" s="259" t="s">
        <v>37</v>
      </c>
      <c r="D13" s="254"/>
      <c r="E13" s="254"/>
      <c r="F13" s="260"/>
      <c r="G13" s="254"/>
      <c r="H13" s="254"/>
      <c r="I13" s="254"/>
      <c r="J13" s="254"/>
      <c r="K13" s="254"/>
      <c r="L13" s="254"/>
      <c r="M13" s="254"/>
      <c r="N13" s="254"/>
    </row>
    <row r="14" spans="1:14" x14ac:dyDescent="0.3">
      <c r="C14" s="8"/>
      <c r="D14" s="9"/>
      <c r="E14" s="9"/>
      <c r="F14" s="10"/>
      <c r="G14" s="9"/>
      <c r="H14" s="9"/>
      <c r="I14" s="9"/>
      <c r="J14" s="9"/>
      <c r="K14" s="9"/>
      <c r="L14" s="9"/>
      <c r="M14" s="9"/>
      <c r="N14" s="9"/>
    </row>
    <row r="15" spans="1:14" x14ac:dyDescent="0.3">
      <c r="C15" s="8"/>
      <c r="D15" s="9"/>
      <c r="E15" s="9"/>
      <c r="F15" s="10"/>
      <c r="G15" s="9"/>
      <c r="H15" s="9"/>
      <c r="I15" s="9"/>
      <c r="J15" s="9"/>
      <c r="K15" s="9"/>
      <c r="L15" s="9"/>
      <c r="M15" s="9"/>
      <c r="N15" s="9"/>
    </row>
    <row r="16" spans="1:14" ht="15" thickBot="1" x14ac:dyDescent="0.35">
      <c r="C16" s="11"/>
      <c r="D16" s="12"/>
      <c r="E16" s="12"/>
      <c r="F16" s="13"/>
    </row>
  </sheetData>
  <sortState ref="D5:D9">
    <sortCondition ref="D5"/>
  </sortState>
  <mergeCells count="3">
    <mergeCell ref="C2:F2"/>
    <mergeCell ref="G2:J2"/>
    <mergeCell ref="K2:M2"/>
  </mergeCells>
  <conditionalFormatting sqref="C5:C7">
    <cfRule type="duplicateValues" dxfId="0" priority="1"/>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048576"/>
  <sheetViews>
    <sheetView zoomScale="90" zoomScaleNormal="90" workbookViewId="0">
      <pane xSplit="3" ySplit="3" topLeftCell="D4" activePane="bottomRight" state="frozen"/>
      <selection activeCell="L6" sqref="L6"/>
      <selection pane="topRight" activeCell="L6" sqref="L6"/>
      <selection pane="bottomLeft" activeCell="L6" sqref="L6"/>
      <selection pane="bottomRight" activeCell="L6" sqref="L6"/>
    </sheetView>
  </sheetViews>
  <sheetFormatPr defaultRowHeight="14.4" x14ac:dyDescent="0.3"/>
  <cols>
    <col min="1" max="2" width="16.88671875" customWidth="1"/>
    <col min="3" max="3" width="41.33203125" style="4" bestFit="1" customWidth="1"/>
    <col min="4" max="4" width="22.5546875" style="18" customWidth="1"/>
    <col min="5" max="5" width="29.5546875" style="18" bestFit="1" customWidth="1"/>
    <col min="6" max="6" width="29.5546875" style="18" customWidth="1"/>
    <col min="7" max="7" width="18.33203125" style="4" customWidth="1"/>
    <col min="8" max="8" width="10.6640625" style="5" customWidth="1"/>
    <col min="9" max="9" width="16.6640625" style="4" customWidth="1"/>
    <col min="10" max="10" width="10.6640625" style="5" customWidth="1"/>
    <col min="11" max="11" width="16.6640625" style="4" customWidth="1"/>
    <col min="12" max="12" width="10.6640625" style="5" customWidth="1"/>
    <col min="13" max="13" width="16.6640625" style="4" customWidth="1"/>
    <col min="14" max="14" width="10.6640625" style="5" customWidth="1"/>
    <col min="15" max="15" width="11" customWidth="1"/>
    <col min="16" max="16" width="13.6640625" customWidth="1"/>
    <col min="17" max="17" width="11.33203125" customWidth="1"/>
    <col min="18" max="18" width="9.88671875" customWidth="1"/>
    <col min="19" max="19" width="10.6640625" customWidth="1"/>
    <col min="20" max="20" width="10.44140625" customWidth="1"/>
    <col min="21" max="21" width="17.88671875" bestFit="1" customWidth="1"/>
    <col min="22" max="23" width="20.33203125" customWidth="1"/>
    <col min="24" max="24" width="16" customWidth="1"/>
    <col min="25" max="25" width="41" customWidth="1"/>
    <col min="26" max="26" width="14.33203125" customWidth="1"/>
    <col min="27" max="28" width="10.6640625" customWidth="1"/>
    <col min="29" max="29" width="12.109375" customWidth="1"/>
    <col min="30" max="30" width="20.33203125" customWidth="1"/>
    <col min="31" max="31" width="20.33203125" style="18" customWidth="1"/>
    <col min="32" max="32" width="20.33203125" customWidth="1"/>
    <col min="33" max="33" width="40.6640625" style="67" customWidth="1"/>
    <col min="34" max="34" width="24.44140625" customWidth="1"/>
    <col min="35" max="35" width="11.109375" customWidth="1"/>
    <col min="36" max="36" width="10.6640625" customWidth="1"/>
    <col min="37" max="37" width="17.5546875" bestFit="1" customWidth="1"/>
    <col min="38" max="38" width="14.6640625" customWidth="1"/>
    <col min="39" max="39" width="13.44140625" bestFit="1" customWidth="1"/>
    <col min="40" max="40" width="28.88671875" bestFit="1" customWidth="1"/>
    <col min="41" max="41" width="14.88671875" customWidth="1"/>
    <col min="43" max="43" width="20.88671875" customWidth="1"/>
    <col min="44" max="44" width="13.5546875" customWidth="1"/>
    <col min="45" max="45" width="13.5546875" bestFit="1" customWidth="1"/>
    <col min="46" max="46" width="13.44140625" bestFit="1" customWidth="1"/>
    <col min="47" max="47" width="16.109375" bestFit="1" customWidth="1"/>
  </cols>
  <sheetData>
    <row r="1" spans="1:48" ht="15" thickBot="1" x14ac:dyDescent="0.35">
      <c r="C1"/>
      <c r="D1"/>
      <c r="E1"/>
      <c r="F1"/>
      <c r="AH1" s="223" t="s">
        <v>559</v>
      </c>
    </row>
    <row r="2" spans="1:48" ht="15.75" customHeight="1" thickBot="1" x14ac:dyDescent="0.35">
      <c r="C2" s="4" t="s">
        <v>560</v>
      </c>
      <c r="E2" s="349" t="s">
        <v>27</v>
      </c>
      <c r="F2" s="349"/>
      <c r="G2" s="349"/>
      <c r="H2" s="349"/>
      <c r="I2" s="349"/>
      <c r="J2" s="349"/>
      <c r="K2" s="349"/>
      <c r="L2" s="349"/>
      <c r="M2" s="349"/>
      <c r="N2" s="350"/>
      <c r="O2" s="340" t="s">
        <v>28</v>
      </c>
      <c r="P2" s="341"/>
      <c r="Q2" s="341"/>
      <c r="R2" s="341"/>
      <c r="S2" s="340" t="s">
        <v>33</v>
      </c>
      <c r="T2" s="341"/>
      <c r="U2" s="342"/>
      <c r="V2" s="340" t="s">
        <v>167</v>
      </c>
      <c r="W2" s="341"/>
      <c r="X2" s="341"/>
      <c r="Y2" s="340" t="s">
        <v>21</v>
      </c>
      <c r="Z2" s="341"/>
      <c r="AA2" s="341"/>
      <c r="AB2" s="341"/>
      <c r="AC2" s="342"/>
      <c r="AH2" s="223">
        <v>3</v>
      </c>
      <c r="AI2">
        <v>4</v>
      </c>
      <c r="AJ2">
        <v>5</v>
      </c>
      <c r="AK2">
        <v>6</v>
      </c>
      <c r="AL2">
        <v>7</v>
      </c>
      <c r="AM2">
        <v>8</v>
      </c>
      <c r="AN2">
        <v>9</v>
      </c>
      <c r="AO2">
        <v>10</v>
      </c>
      <c r="AP2">
        <v>11</v>
      </c>
      <c r="AQ2">
        <v>12</v>
      </c>
      <c r="AR2">
        <v>13</v>
      </c>
      <c r="AS2">
        <v>14</v>
      </c>
      <c r="AT2">
        <v>15</v>
      </c>
      <c r="AU2">
        <v>16</v>
      </c>
      <c r="AV2">
        <v>17</v>
      </c>
    </row>
    <row r="3" spans="1:48" ht="72.599999999999994" thickBot="1" x14ac:dyDescent="0.35">
      <c r="A3" s="23" t="s">
        <v>16</v>
      </c>
      <c r="B3" s="227" t="str">
        <f>+AI3</f>
        <v>From Umass Brand Name</v>
      </c>
      <c r="C3" s="27" t="s">
        <v>17</v>
      </c>
      <c r="D3" s="21" t="s">
        <v>18</v>
      </c>
      <c r="E3" s="72" t="s">
        <v>27</v>
      </c>
      <c r="F3" s="227" t="str">
        <f>+AK3</f>
        <v>From Umass Chemistry</v>
      </c>
      <c r="G3" s="79" t="s">
        <v>356</v>
      </c>
      <c r="H3" s="80" t="s">
        <v>26</v>
      </c>
      <c r="I3" s="81" t="s">
        <v>355</v>
      </c>
      <c r="J3" s="80" t="s">
        <v>26</v>
      </c>
      <c r="K3" s="81" t="s">
        <v>357</v>
      </c>
      <c r="L3" s="82" t="s">
        <v>26</v>
      </c>
      <c r="M3" s="81" t="s">
        <v>359</v>
      </c>
      <c r="N3" s="82" t="s">
        <v>26</v>
      </c>
      <c r="O3" s="23" t="s">
        <v>29</v>
      </c>
      <c r="P3" s="24" t="s">
        <v>59</v>
      </c>
      <c r="Q3" s="24" t="s">
        <v>31</v>
      </c>
      <c r="R3" s="28" t="s">
        <v>32</v>
      </c>
      <c r="S3" s="23" t="s">
        <v>34</v>
      </c>
      <c r="T3" s="24" t="s">
        <v>35</v>
      </c>
      <c r="U3" s="28" t="s">
        <v>36</v>
      </c>
      <c r="V3" s="31" t="s">
        <v>287</v>
      </c>
      <c r="W3" s="227" t="str">
        <f>+AV3</f>
        <v>From Umass Organic?</v>
      </c>
      <c r="X3" s="26" t="s">
        <v>20</v>
      </c>
      <c r="Y3" s="20" t="s">
        <v>399</v>
      </c>
      <c r="Z3" s="21" t="s">
        <v>401</v>
      </c>
      <c r="AA3" s="21" t="s">
        <v>400</v>
      </c>
      <c r="AB3" s="22" t="s">
        <v>402</v>
      </c>
      <c r="AC3" s="22" t="s">
        <v>403</v>
      </c>
      <c r="AD3" s="198" t="s">
        <v>22</v>
      </c>
      <c r="AE3" s="24" t="s">
        <v>23</v>
      </c>
      <c r="AF3" s="25" t="s">
        <v>24</v>
      </c>
      <c r="AG3" s="27" t="s">
        <v>25</v>
      </c>
      <c r="AH3" s="224" t="str">
        <f>"From Umass "&amp;'[1]Master Sanitizer Chart'!A$1</f>
        <v>From Umass Type</v>
      </c>
      <c r="AI3" s="221" t="str">
        <f>"From Umass "&amp;'[1]Master Sanitizer Chart'!B$1</f>
        <v>From Umass Brand Name</v>
      </c>
      <c r="AJ3" s="221" t="str">
        <f>"From Umass "&amp;'[1]Master Sanitizer Chart'!C$1</f>
        <v>From Umass Company</v>
      </c>
      <c r="AK3" s="221" t="str">
        <f>"From Umass "&amp;'[1]Master Sanitizer Chart'!D$1</f>
        <v>From Umass Chemistry</v>
      </c>
      <c r="AL3" s="221" t="str">
        <f>"From Umass "&amp;'[1]Master Sanitizer Chart'!E$1</f>
        <v>From Umass Cost per 100 gal tank</v>
      </c>
      <c r="AM3" s="221" t="str">
        <f>"From Umass "&amp;'[1]Master Sanitizer Chart'!F$1</f>
        <v>From Umass Cost/gallon</v>
      </c>
      <c r="AN3" s="221" t="str">
        <f>"From Umass "&amp;'[1]Master Sanitizer Chart'!G$1</f>
        <v>From Umass Recommended usage</v>
      </c>
      <c r="AO3" s="221" t="str">
        <f>"From Umass "&amp;'[1]Master Sanitizer Chart'!H$1</f>
        <v>From Umass Minimum Contact Time</v>
      </c>
      <c r="AP3" s="221" t="str">
        <f>"From Umass "&amp;'[1]Master Sanitizer Chart'!I$1</f>
        <v>From Umass Minimun Purchase Units</v>
      </c>
      <c r="AQ3" s="221" t="str">
        <f>"From Umass "&amp;'[1]Master Sanitizer Chart'!J$1</f>
        <v>From Umass Company Contact</v>
      </c>
      <c r="AR3" s="221" t="str">
        <f>"From Umass "&amp;'[1]Master Sanitizer Chart'!K$1</f>
        <v>From Umass EPA Registration #</v>
      </c>
      <c r="AS3" s="221" t="str">
        <f>"From Umass "&amp;'[1]Master Sanitizer Chart'!L$1</f>
        <v>From Umass Limitations</v>
      </c>
      <c r="AT3" s="221" t="str">
        <f>"From Umass "&amp;'[1]Master Sanitizer Chart'!M$1</f>
        <v>From Umass Info on buying</v>
      </c>
      <c r="AU3" s="221" t="str">
        <f>"From Umass "&amp;'[1]Master Sanitizer Chart'!N$1</f>
        <v>From Umass Disposal</v>
      </c>
      <c r="AV3" s="222" t="str">
        <f>"From Umass "&amp;'[1]Master Sanitizer Chart'!O$1</f>
        <v>From Umass Organic?</v>
      </c>
    </row>
    <row r="4" spans="1:48" ht="28.8" x14ac:dyDescent="0.3">
      <c r="A4" s="40" t="s">
        <v>0</v>
      </c>
      <c r="B4" s="228" t="e">
        <f>+AI4</f>
        <v>#N/A</v>
      </c>
      <c r="C4" s="48" t="s">
        <v>1</v>
      </c>
      <c r="D4" s="54" t="s">
        <v>2</v>
      </c>
      <c r="E4" s="73" t="s">
        <v>317</v>
      </c>
      <c r="F4" s="228" t="e">
        <f t="shared" ref="F4:F63" si="0">+AK4</f>
        <v>#N/A</v>
      </c>
      <c r="G4" s="77" t="s">
        <v>38</v>
      </c>
      <c r="H4" s="78">
        <v>0.68</v>
      </c>
      <c r="I4" s="77" t="s">
        <v>55</v>
      </c>
      <c r="J4" s="83" t="s">
        <v>57</v>
      </c>
      <c r="K4" s="77" t="s">
        <v>55</v>
      </c>
      <c r="L4" s="84" t="s">
        <v>57</v>
      </c>
      <c r="M4" s="77" t="s">
        <v>55</v>
      </c>
      <c r="N4" s="78" t="s">
        <v>57</v>
      </c>
      <c r="O4" s="46" t="s">
        <v>48</v>
      </c>
      <c r="P4" s="46" t="s">
        <v>64</v>
      </c>
      <c r="Q4" s="46" t="s">
        <v>48</v>
      </c>
      <c r="R4" s="46" t="s">
        <v>48</v>
      </c>
      <c r="S4" s="46" t="s">
        <v>64</v>
      </c>
      <c r="T4" s="46" t="s">
        <v>64</v>
      </c>
      <c r="U4" s="46" t="s">
        <v>7</v>
      </c>
      <c r="V4" s="29" t="s">
        <v>47</v>
      </c>
      <c r="W4" s="228" t="e">
        <f t="shared" ref="W4:W63" si="1">+AV4</f>
        <v>#N/A</v>
      </c>
      <c r="X4" s="57" t="s">
        <v>3</v>
      </c>
      <c r="Y4" s="70" t="s">
        <v>227</v>
      </c>
      <c r="Z4" s="166">
        <v>14</v>
      </c>
      <c r="AA4" s="170">
        <v>22</v>
      </c>
      <c r="AB4" s="166">
        <v>27</v>
      </c>
      <c r="AC4" s="46" t="str">
        <f>+U4</f>
        <v>No</v>
      </c>
      <c r="AD4" s="61">
        <v>41652</v>
      </c>
      <c r="AE4" s="68" t="s">
        <v>379</v>
      </c>
      <c r="AF4" s="19"/>
      <c r="AG4" s="217" t="s">
        <v>55</v>
      </c>
      <c r="AH4" s="225" t="e">
        <f>VLOOKUP($X4,'Kinchla Info'!$A$2:$Q$26,AH$2,FALSE)</f>
        <v>#N/A</v>
      </c>
      <c r="AI4" s="220" t="e">
        <f>VLOOKUP($X4,'Kinchla Info'!$A$2:$Q$26,AI$2,FALSE)</f>
        <v>#N/A</v>
      </c>
      <c r="AJ4" s="220" t="e">
        <f>VLOOKUP($X4,'Kinchla Info'!$A$2:$Q$26,AJ$2,FALSE)</f>
        <v>#N/A</v>
      </c>
      <c r="AK4" s="220" t="e">
        <f>VLOOKUP($X4,'Kinchla Info'!$A$2:$Q$26,AK$2,FALSE)</f>
        <v>#N/A</v>
      </c>
      <c r="AL4" s="220" t="e">
        <f>VLOOKUP($X4,'Kinchla Info'!$A$2:$Q$26,AL$2,FALSE)</f>
        <v>#N/A</v>
      </c>
      <c r="AM4" s="220" t="e">
        <f>VLOOKUP($X4,'Kinchla Info'!$A$2:$Q$26,AM$2,FALSE)</f>
        <v>#N/A</v>
      </c>
      <c r="AN4" s="220" t="e">
        <f>VLOOKUP($X4,'Kinchla Info'!$A$2:$Q$26,AN$2,FALSE)</f>
        <v>#N/A</v>
      </c>
      <c r="AO4" s="220" t="e">
        <f>VLOOKUP($X4,'Kinchla Info'!$A$2:$Q$26,AO$2,FALSE)</f>
        <v>#N/A</v>
      </c>
      <c r="AP4" s="220" t="e">
        <f>VLOOKUP($X4,'Kinchla Info'!$A$2:$Q$26,AP$2,FALSE)</f>
        <v>#N/A</v>
      </c>
      <c r="AQ4" s="220" t="e">
        <f>VLOOKUP($X4,'Kinchla Info'!$A$2:$Q$26,AQ$2,FALSE)</f>
        <v>#N/A</v>
      </c>
      <c r="AR4" s="220" t="e">
        <f>VLOOKUP($X4,'Kinchla Info'!$A$2:$Q$26,AR$2,FALSE)</f>
        <v>#N/A</v>
      </c>
      <c r="AS4" s="220" t="e">
        <f>VLOOKUP($X4,'Kinchla Info'!$A$2:$Q$26,AS$2,FALSE)</f>
        <v>#N/A</v>
      </c>
      <c r="AT4" s="220" t="e">
        <f>VLOOKUP($X4,'Kinchla Info'!$A$2:$Q$26,AT$2,FALSE)</f>
        <v>#N/A</v>
      </c>
      <c r="AU4" s="220" t="e">
        <f>VLOOKUP($X4,'Kinchla Info'!$A$2:$Q$26,AU$2,FALSE)</f>
        <v>#N/A</v>
      </c>
      <c r="AV4" s="220" t="e">
        <f>VLOOKUP($X4,'Kinchla Info'!$A$2:$Q$26,AV$2,FALSE)</f>
        <v>#N/A</v>
      </c>
    </row>
    <row r="5" spans="1:48" ht="28.8" x14ac:dyDescent="0.3">
      <c r="A5" s="41" t="s">
        <v>60</v>
      </c>
      <c r="B5" s="229" t="e">
        <f t="shared" ref="B5:B63" si="2">+AI5</f>
        <v>#N/A</v>
      </c>
      <c r="C5" s="49" t="s">
        <v>61</v>
      </c>
      <c r="D5" s="45" t="s">
        <v>121</v>
      </c>
      <c r="E5" s="74" t="s">
        <v>318</v>
      </c>
      <c r="F5" s="229" t="e">
        <f t="shared" si="0"/>
        <v>#N/A</v>
      </c>
      <c r="G5" s="77" t="s">
        <v>162</v>
      </c>
      <c r="H5" s="78">
        <v>7.4999999999999997E-2</v>
      </c>
      <c r="I5" s="77" t="s">
        <v>55</v>
      </c>
      <c r="J5" s="83" t="s">
        <v>57</v>
      </c>
      <c r="K5" s="77" t="s">
        <v>55</v>
      </c>
      <c r="L5" s="84" t="s">
        <v>57</v>
      </c>
      <c r="M5" s="77" t="s">
        <v>55</v>
      </c>
      <c r="N5" s="78" t="s">
        <v>57</v>
      </c>
      <c r="O5" s="30" t="s">
        <v>48</v>
      </c>
      <c r="P5" s="30" t="s">
        <v>64</v>
      </c>
      <c r="Q5" s="30" t="s">
        <v>48</v>
      </c>
      <c r="R5" s="30" t="s">
        <v>48</v>
      </c>
      <c r="S5" s="30" t="s">
        <v>64</v>
      </c>
      <c r="T5" s="30" t="s">
        <v>64</v>
      </c>
      <c r="U5" s="30" t="s">
        <v>7</v>
      </c>
      <c r="V5" s="30" t="s">
        <v>290</v>
      </c>
      <c r="W5" s="229" t="e">
        <f t="shared" si="1"/>
        <v>#N/A</v>
      </c>
      <c r="X5" s="58" t="s">
        <v>171</v>
      </c>
      <c r="Y5" s="70" t="s">
        <v>228</v>
      </c>
      <c r="Z5" s="30">
        <v>9</v>
      </c>
      <c r="AA5" s="168">
        <v>10</v>
      </c>
      <c r="AB5" s="58">
        <v>9</v>
      </c>
      <c r="AC5" s="30" t="str">
        <f t="shared" ref="AC5:AC63" si="3">+U5</f>
        <v>No</v>
      </c>
      <c r="AD5" s="62">
        <v>42108</v>
      </c>
      <c r="AE5" s="2" t="s">
        <v>379</v>
      </c>
      <c r="AF5" s="3"/>
      <c r="AG5" s="218" t="s">
        <v>55</v>
      </c>
      <c r="AH5" s="226" t="e">
        <f>VLOOKUP($X5,'Kinchla Info'!$A$2:$Q$26,AH$2,FALSE)</f>
        <v>#N/A</v>
      </c>
      <c r="AI5" s="219" t="e">
        <f>VLOOKUP($X5,'Kinchla Info'!$A$2:$Q$26,AI$2,FALSE)</f>
        <v>#N/A</v>
      </c>
      <c r="AJ5" s="219" t="e">
        <f>VLOOKUP($X5,'Kinchla Info'!$A$2:$Q$26,AJ$2,FALSE)</f>
        <v>#N/A</v>
      </c>
      <c r="AK5" s="219" t="e">
        <f>VLOOKUP($X5,'Kinchla Info'!$A$2:$Q$26,AK$2,FALSE)</f>
        <v>#N/A</v>
      </c>
      <c r="AL5" s="219" t="e">
        <f>VLOOKUP($X5,'Kinchla Info'!$A$2:$Q$26,AL$2,FALSE)</f>
        <v>#N/A</v>
      </c>
      <c r="AM5" s="219" t="e">
        <f>VLOOKUP($X5,'Kinchla Info'!$A$2:$Q$26,AM$2,FALSE)</f>
        <v>#N/A</v>
      </c>
      <c r="AN5" s="219" t="e">
        <f>VLOOKUP($X5,'Kinchla Info'!$A$2:$Q$26,AN$2,FALSE)</f>
        <v>#N/A</v>
      </c>
      <c r="AO5" s="219" t="e">
        <f>VLOOKUP($X5,'Kinchla Info'!$A$2:$Q$26,AO$2,FALSE)</f>
        <v>#N/A</v>
      </c>
      <c r="AP5" s="219" t="e">
        <f>VLOOKUP($X5,'Kinchla Info'!$A$2:$Q$26,AP$2,FALSE)</f>
        <v>#N/A</v>
      </c>
      <c r="AQ5" s="219" t="e">
        <f>VLOOKUP($X5,'Kinchla Info'!$A$2:$Q$26,AQ$2,FALSE)</f>
        <v>#N/A</v>
      </c>
      <c r="AR5" s="219" t="e">
        <f>VLOOKUP($X5,'Kinchla Info'!$A$2:$Q$26,AR$2,FALSE)</f>
        <v>#N/A</v>
      </c>
      <c r="AS5" s="219" t="e">
        <f>VLOOKUP($X5,'Kinchla Info'!$A$2:$Q$26,AS$2,FALSE)</f>
        <v>#N/A</v>
      </c>
      <c r="AT5" s="219" t="e">
        <f>VLOOKUP($X5,'Kinchla Info'!$A$2:$Q$26,AT$2,FALSE)</f>
        <v>#N/A</v>
      </c>
      <c r="AU5" s="219" t="e">
        <f>VLOOKUP($X5,'Kinchla Info'!$A$2:$Q$26,AU$2,FALSE)</f>
        <v>#N/A</v>
      </c>
      <c r="AV5" s="219" t="e">
        <f>VLOOKUP($X5,'Kinchla Info'!$A$2:$Q$26,AV$2,FALSE)</f>
        <v>#N/A</v>
      </c>
    </row>
    <row r="6" spans="1:48" ht="43.2" x14ac:dyDescent="0.3">
      <c r="A6" s="41" t="s">
        <v>62</v>
      </c>
      <c r="B6" s="229" t="e">
        <f t="shared" si="2"/>
        <v>#N/A</v>
      </c>
      <c r="C6" s="50" t="s">
        <v>295</v>
      </c>
      <c r="D6" s="45" t="s">
        <v>121</v>
      </c>
      <c r="E6" s="74" t="s">
        <v>319</v>
      </c>
      <c r="F6" s="229" t="e">
        <f t="shared" si="0"/>
        <v>#N/A</v>
      </c>
      <c r="G6" s="77" t="s">
        <v>162</v>
      </c>
      <c r="H6" s="78">
        <v>0.25</v>
      </c>
      <c r="I6" s="77" t="s">
        <v>55</v>
      </c>
      <c r="J6" s="83" t="s">
        <v>57</v>
      </c>
      <c r="K6" s="77" t="s">
        <v>55</v>
      </c>
      <c r="L6" s="84" t="s">
        <v>57</v>
      </c>
      <c r="M6" s="77" t="s">
        <v>55</v>
      </c>
      <c r="N6" s="78" t="s">
        <v>57</v>
      </c>
      <c r="O6" s="30" t="s">
        <v>48</v>
      </c>
      <c r="P6" s="30" t="s">
        <v>64</v>
      </c>
      <c r="Q6" s="30" t="s">
        <v>48</v>
      </c>
      <c r="R6" s="30" t="s">
        <v>48</v>
      </c>
      <c r="S6" s="30" t="s">
        <v>64</v>
      </c>
      <c r="T6" s="30" t="s">
        <v>64</v>
      </c>
      <c r="U6" s="30" t="s">
        <v>7</v>
      </c>
      <c r="V6" s="30" t="s">
        <v>290</v>
      </c>
      <c r="W6" s="229" t="e">
        <f t="shared" si="1"/>
        <v>#N/A</v>
      </c>
      <c r="X6" s="58" t="s">
        <v>172</v>
      </c>
      <c r="Y6" s="70" t="s">
        <v>229</v>
      </c>
      <c r="Z6" s="30">
        <v>6</v>
      </c>
      <c r="AA6" s="168">
        <v>7</v>
      </c>
      <c r="AB6" s="58">
        <v>7</v>
      </c>
      <c r="AC6" s="30" t="str">
        <f t="shared" si="3"/>
        <v>No</v>
      </c>
      <c r="AD6" s="62">
        <v>42160</v>
      </c>
      <c r="AE6" s="2" t="s">
        <v>379</v>
      </c>
      <c r="AF6" s="3"/>
      <c r="AG6" s="218" t="s">
        <v>55</v>
      </c>
      <c r="AH6" s="226" t="e">
        <f>VLOOKUP($X6,'Kinchla Info'!$A$2:$Q$26,AH$2,FALSE)</f>
        <v>#N/A</v>
      </c>
      <c r="AI6" s="219" t="e">
        <f>VLOOKUP($X6,'Kinchla Info'!$A$2:$Q$26,AI$2,FALSE)</f>
        <v>#N/A</v>
      </c>
      <c r="AJ6" s="219" t="e">
        <f>VLOOKUP($X6,'Kinchla Info'!$A$2:$Q$26,AJ$2,FALSE)</f>
        <v>#N/A</v>
      </c>
      <c r="AK6" s="219" t="e">
        <f>VLOOKUP($X6,'Kinchla Info'!$A$2:$Q$26,AK$2,FALSE)</f>
        <v>#N/A</v>
      </c>
      <c r="AL6" s="219" t="e">
        <f>VLOOKUP($X6,'Kinchla Info'!$A$2:$Q$26,AL$2,FALSE)</f>
        <v>#N/A</v>
      </c>
      <c r="AM6" s="219" t="e">
        <f>VLOOKUP($X6,'Kinchla Info'!$A$2:$Q$26,AM$2,FALSE)</f>
        <v>#N/A</v>
      </c>
      <c r="AN6" s="219" t="e">
        <f>VLOOKUP($X6,'Kinchla Info'!$A$2:$Q$26,AN$2,FALSE)</f>
        <v>#N/A</v>
      </c>
      <c r="AO6" s="219" t="e">
        <f>VLOOKUP($X6,'Kinchla Info'!$A$2:$Q$26,AO$2,FALSE)</f>
        <v>#N/A</v>
      </c>
      <c r="AP6" s="219" t="e">
        <f>VLOOKUP($X6,'Kinchla Info'!$A$2:$Q$26,AP$2,FALSE)</f>
        <v>#N/A</v>
      </c>
      <c r="AQ6" s="219" t="e">
        <f>VLOOKUP($X6,'Kinchla Info'!$A$2:$Q$26,AQ$2,FALSE)</f>
        <v>#N/A</v>
      </c>
      <c r="AR6" s="219" t="e">
        <f>VLOOKUP($X6,'Kinchla Info'!$A$2:$Q$26,AR$2,FALSE)</f>
        <v>#N/A</v>
      </c>
      <c r="AS6" s="219" t="e">
        <f>VLOOKUP($X6,'Kinchla Info'!$A$2:$Q$26,AS$2,FALSE)</f>
        <v>#N/A</v>
      </c>
      <c r="AT6" s="219" t="e">
        <f>VLOOKUP($X6,'Kinchla Info'!$A$2:$Q$26,AT$2,FALSE)</f>
        <v>#N/A</v>
      </c>
      <c r="AU6" s="219" t="e">
        <f>VLOOKUP($X6,'Kinchla Info'!$A$2:$Q$26,AU$2,FALSE)</f>
        <v>#N/A</v>
      </c>
      <c r="AV6" s="219" t="e">
        <f>VLOOKUP($X6,'Kinchla Info'!$A$2:$Q$26,AV$2,FALSE)</f>
        <v>#N/A</v>
      </c>
    </row>
    <row r="7" spans="1:48" ht="28.8" x14ac:dyDescent="0.3">
      <c r="A7" s="41" t="s">
        <v>4</v>
      </c>
      <c r="B7" s="229" t="e">
        <f t="shared" si="2"/>
        <v>#N/A</v>
      </c>
      <c r="C7" s="50" t="s">
        <v>5</v>
      </c>
      <c r="D7" s="45" t="s">
        <v>6</v>
      </c>
      <c r="E7" s="74" t="s">
        <v>105</v>
      </c>
      <c r="F7" s="229" t="e">
        <f t="shared" si="0"/>
        <v>#N/A</v>
      </c>
      <c r="G7" s="77" t="s">
        <v>37</v>
      </c>
      <c r="H7" s="78">
        <v>0.125</v>
      </c>
      <c r="I7" s="77" t="s">
        <v>55</v>
      </c>
      <c r="J7" s="83" t="s">
        <v>57</v>
      </c>
      <c r="K7" s="77" t="s">
        <v>55</v>
      </c>
      <c r="L7" s="84" t="s">
        <v>57</v>
      </c>
      <c r="M7" s="77" t="s">
        <v>55</v>
      </c>
      <c r="N7" s="78" t="s">
        <v>57</v>
      </c>
      <c r="O7" s="30" t="s">
        <v>48</v>
      </c>
      <c r="P7" s="30" t="s">
        <v>64</v>
      </c>
      <c r="Q7" s="30" t="s">
        <v>48</v>
      </c>
      <c r="R7" s="30" t="s">
        <v>64</v>
      </c>
      <c r="S7" s="30" t="s">
        <v>64</v>
      </c>
      <c r="T7" s="30" t="s">
        <v>64</v>
      </c>
      <c r="U7" s="30" t="s">
        <v>7</v>
      </c>
      <c r="V7" s="30" t="s">
        <v>290</v>
      </c>
      <c r="W7" s="229" t="e">
        <f t="shared" si="1"/>
        <v>#N/A</v>
      </c>
      <c r="X7" s="58" t="s">
        <v>8</v>
      </c>
      <c r="Y7" s="70" t="s">
        <v>230</v>
      </c>
      <c r="Z7" s="30">
        <v>7</v>
      </c>
      <c r="AA7" s="171">
        <v>8</v>
      </c>
      <c r="AB7" s="58" t="s">
        <v>64</v>
      </c>
      <c r="AC7" s="30" t="str">
        <f t="shared" si="3"/>
        <v>No</v>
      </c>
      <c r="AD7" s="63">
        <v>41052</v>
      </c>
      <c r="AE7" s="69" t="s">
        <v>380</v>
      </c>
      <c r="AF7" s="3"/>
      <c r="AG7" s="218" t="s">
        <v>55</v>
      </c>
      <c r="AH7" s="226" t="e">
        <f>VLOOKUP($X7,'Kinchla Info'!$A$2:$Q$26,AH$2,FALSE)</f>
        <v>#N/A</v>
      </c>
      <c r="AI7" s="219" t="e">
        <f>VLOOKUP($X7,'Kinchla Info'!$A$2:$Q$26,AI$2,FALSE)</f>
        <v>#N/A</v>
      </c>
      <c r="AJ7" s="219" t="e">
        <f>VLOOKUP($X7,'Kinchla Info'!$A$2:$Q$26,AJ$2,FALSE)</f>
        <v>#N/A</v>
      </c>
      <c r="AK7" s="219" t="e">
        <f>VLOOKUP($X7,'Kinchla Info'!$A$2:$Q$26,AK$2,FALSE)</f>
        <v>#N/A</v>
      </c>
      <c r="AL7" s="219" t="e">
        <f>VLOOKUP($X7,'Kinchla Info'!$A$2:$Q$26,AL$2,FALSE)</f>
        <v>#N/A</v>
      </c>
      <c r="AM7" s="219" t="e">
        <f>VLOOKUP($X7,'Kinchla Info'!$A$2:$Q$26,AM$2,FALSE)</f>
        <v>#N/A</v>
      </c>
      <c r="AN7" s="219" t="e">
        <f>VLOOKUP($X7,'Kinchla Info'!$A$2:$Q$26,AN$2,FALSE)</f>
        <v>#N/A</v>
      </c>
      <c r="AO7" s="219" t="e">
        <f>VLOOKUP($X7,'Kinchla Info'!$A$2:$Q$26,AO$2,FALSE)</f>
        <v>#N/A</v>
      </c>
      <c r="AP7" s="219" t="e">
        <f>VLOOKUP($X7,'Kinchla Info'!$A$2:$Q$26,AP$2,FALSE)</f>
        <v>#N/A</v>
      </c>
      <c r="AQ7" s="219" t="e">
        <f>VLOOKUP($X7,'Kinchla Info'!$A$2:$Q$26,AQ$2,FALSE)</f>
        <v>#N/A</v>
      </c>
      <c r="AR7" s="219" t="e">
        <f>VLOOKUP($X7,'Kinchla Info'!$A$2:$Q$26,AR$2,FALSE)</f>
        <v>#N/A</v>
      </c>
      <c r="AS7" s="219" t="e">
        <f>VLOOKUP($X7,'Kinchla Info'!$A$2:$Q$26,AS$2,FALSE)</f>
        <v>#N/A</v>
      </c>
      <c r="AT7" s="219" t="e">
        <f>VLOOKUP($X7,'Kinchla Info'!$A$2:$Q$26,AT$2,FALSE)</f>
        <v>#N/A</v>
      </c>
      <c r="AU7" s="219" t="e">
        <f>VLOOKUP($X7,'Kinchla Info'!$A$2:$Q$26,AU$2,FALSE)</f>
        <v>#N/A</v>
      </c>
      <c r="AV7" s="219" t="e">
        <f>VLOOKUP($X7,'Kinchla Info'!$A$2:$Q$26,AV$2,FALSE)</f>
        <v>#N/A</v>
      </c>
    </row>
    <row r="8" spans="1:48" ht="28.8" x14ac:dyDescent="0.3">
      <c r="A8" s="42" t="s">
        <v>63</v>
      </c>
      <c r="B8" s="230" t="e">
        <f t="shared" si="2"/>
        <v>#N/A</v>
      </c>
      <c r="C8" s="51" t="s">
        <v>296</v>
      </c>
      <c r="D8" s="55" t="s">
        <v>122</v>
      </c>
      <c r="E8" s="75" t="s">
        <v>320</v>
      </c>
      <c r="F8" s="230" t="e">
        <f t="shared" si="0"/>
        <v>#N/A</v>
      </c>
      <c r="G8" s="77" t="s">
        <v>40</v>
      </c>
      <c r="H8" s="78">
        <v>0.05</v>
      </c>
      <c r="I8" s="77" t="s">
        <v>55</v>
      </c>
      <c r="J8" s="83" t="s">
        <v>57</v>
      </c>
      <c r="K8" s="77" t="s">
        <v>55</v>
      </c>
      <c r="L8" s="84" t="s">
        <v>57</v>
      </c>
      <c r="M8" s="77" t="s">
        <v>55</v>
      </c>
      <c r="N8" s="78" t="s">
        <v>57</v>
      </c>
      <c r="O8" s="30" t="s">
        <v>64</v>
      </c>
      <c r="P8" s="30" t="s">
        <v>64</v>
      </c>
      <c r="Q8" s="30" t="s">
        <v>48</v>
      </c>
      <c r="R8" s="30" t="s">
        <v>64</v>
      </c>
      <c r="S8" s="30" t="s">
        <v>64</v>
      </c>
      <c r="T8" s="30" t="s">
        <v>64</v>
      </c>
      <c r="U8" s="30" t="s">
        <v>7</v>
      </c>
      <c r="V8" s="30" t="s">
        <v>290</v>
      </c>
      <c r="W8" s="230" t="e">
        <f t="shared" si="1"/>
        <v>#N/A</v>
      </c>
      <c r="X8" s="59" t="s">
        <v>173</v>
      </c>
      <c r="Y8" s="70" t="s">
        <v>231</v>
      </c>
      <c r="Z8" s="70">
        <v>9</v>
      </c>
      <c r="AA8" s="172" t="s">
        <v>64</v>
      </c>
      <c r="AB8" s="59" t="s">
        <v>64</v>
      </c>
      <c r="AC8" s="30" t="str">
        <f t="shared" si="3"/>
        <v>No</v>
      </c>
      <c r="AD8" s="62">
        <v>41870</v>
      </c>
      <c r="AE8" s="2" t="s">
        <v>379</v>
      </c>
      <c r="AF8" s="3"/>
      <c r="AG8" s="218" t="s">
        <v>55</v>
      </c>
      <c r="AH8" s="226" t="e">
        <f>VLOOKUP($X8,'Kinchla Info'!$A$2:$Q$26,AH$2,FALSE)</f>
        <v>#N/A</v>
      </c>
      <c r="AI8" s="219" t="e">
        <f>VLOOKUP($X8,'Kinchla Info'!$A$2:$Q$26,AI$2,FALSE)</f>
        <v>#N/A</v>
      </c>
      <c r="AJ8" s="219" t="e">
        <f>VLOOKUP($X8,'Kinchla Info'!$A$2:$Q$26,AJ$2,FALSE)</f>
        <v>#N/A</v>
      </c>
      <c r="AK8" s="219" t="e">
        <f>VLOOKUP($X8,'Kinchla Info'!$A$2:$Q$26,AK$2,FALSE)</f>
        <v>#N/A</v>
      </c>
      <c r="AL8" s="219" t="e">
        <f>VLOOKUP($X8,'Kinchla Info'!$A$2:$Q$26,AL$2,FALSE)</f>
        <v>#N/A</v>
      </c>
      <c r="AM8" s="219" t="e">
        <f>VLOOKUP($X8,'Kinchla Info'!$A$2:$Q$26,AM$2,FALSE)</f>
        <v>#N/A</v>
      </c>
      <c r="AN8" s="219" t="e">
        <f>VLOOKUP($X8,'Kinchla Info'!$A$2:$Q$26,AN$2,FALSE)</f>
        <v>#N/A</v>
      </c>
      <c r="AO8" s="219" t="e">
        <f>VLOOKUP($X8,'Kinchla Info'!$A$2:$Q$26,AO$2,FALSE)</f>
        <v>#N/A</v>
      </c>
      <c r="AP8" s="219" t="e">
        <f>VLOOKUP($X8,'Kinchla Info'!$A$2:$Q$26,AP$2,FALSE)</f>
        <v>#N/A</v>
      </c>
      <c r="AQ8" s="219" t="e">
        <f>VLOOKUP($X8,'Kinchla Info'!$A$2:$Q$26,AQ$2,FALSE)</f>
        <v>#N/A</v>
      </c>
      <c r="AR8" s="219" t="e">
        <f>VLOOKUP($X8,'Kinchla Info'!$A$2:$Q$26,AR$2,FALSE)</f>
        <v>#N/A</v>
      </c>
      <c r="AS8" s="219" t="e">
        <f>VLOOKUP($X8,'Kinchla Info'!$A$2:$Q$26,AS$2,FALSE)</f>
        <v>#N/A</v>
      </c>
      <c r="AT8" s="219" t="e">
        <f>VLOOKUP($X8,'Kinchla Info'!$A$2:$Q$26,AT$2,FALSE)</f>
        <v>#N/A</v>
      </c>
      <c r="AU8" s="219" t="e">
        <f>VLOOKUP($X8,'Kinchla Info'!$A$2:$Q$26,AU$2,FALSE)</f>
        <v>#N/A</v>
      </c>
      <c r="AV8" s="219" t="e">
        <f>VLOOKUP($X8,'Kinchla Info'!$A$2:$Q$26,AV$2,FALSE)</f>
        <v>#N/A</v>
      </c>
    </row>
    <row r="9" spans="1:48" ht="43.2" x14ac:dyDescent="0.3">
      <c r="A9" s="41" t="s">
        <v>9</v>
      </c>
      <c r="B9" s="229" t="e">
        <f t="shared" si="2"/>
        <v>#N/A</v>
      </c>
      <c r="C9" s="50" t="s">
        <v>55</v>
      </c>
      <c r="D9" s="45" t="s">
        <v>10</v>
      </c>
      <c r="E9" s="74" t="s">
        <v>321</v>
      </c>
      <c r="F9" s="229" t="e">
        <f t="shared" si="0"/>
        <v>#N/A</v>
      </c>
      <c r="G9" s="77" t="s">
        <v>55</v>
      </c>
      <c r="H9" s="78" t="s">
        <v>57</v>
      </c>
      <c r="I9" s="77" t="s">
        <v>41</v>
      </c>
      <c r="J9" s="83">
        <v>0.1729</v>
      </c>
      <c r="K9" s="77" t="s">
        <v>50</v>
      </c>
      <c r="L9" s="84">
        <v>1.23E-2</v>
      </c>
      <c r="M9" s="77" t="s">
        <v>55</v>
      </c>
      <c r="N9" s="78" t="s">
        <v>57</v>
      </c>
      <c r="O9" s="30" t="s">
        <v>48</v>
      </c>
      <c r="P9" s="30" t="s">
        <v>64</v>
      </c>
      <c r="Q9" s="30" t="s">
        <v>64</v>
      </c>
      <c r="R9" s="30" t="s">
        <v>64</v>
      </c>
      <c r="S9" s="30" t="s">
        <v>64</v>
      </c>
      <c r="T9" s="30" t="s">
        <v>64</v>
      </c>
      <c r="U9" s="30" t="s">
        <v>169</v>
      </c>
      <c r="V9" s="30" t="s">
        <v>290</v>
      </c>
      <c r="W9" s="229" t="e">
        <f t="shared" si="1"/>
        <v>#N/A</v>
      </c>
      <c r="X9" s="58" t="s">
        <v>11</v>
      </c>
      <c r="Y9" s="70" t="s">
        <v>232</v>
      </c>
      <c r="Z9" s="30" t="s">
        <v>64</v>
      </c>
      <c r="AA9" s="168">
        <v>3</v>
      </c>
      <c r="AB9" s="58" t="s">
        <v>64</v>
      </c>
      <c r="AC9" s="30" t="str">
        <f t="shared" si="3"/>
        <v>For Washing Fruits and Vegetables</v>
      </c>
      <c r="AD9" s="62">
        <v>42115</v>
      </c>
      <c r="AE9" s="69" t="s">
        <v>381</v>
      </c>
      <c r="AG9" s="218" t="s">
        <v>55</v>
      </c>
      <c r="AH9" s="226" t="e">
        <f>VLOOKUP($X9,'Kinchla Info'!$A$2:$Q$26,AH$2,FALSE)</f>
        <v>#N/A</v>
      </c>
      <c r="AI9" s="219" t="e">
        <f>VLOOKUP($X9,'Kinchla Info'!$A$2:$Q$26,AI$2,FALSE)</f>
        <v>#N/A</v>
      </c>
      <c r="AJ9" s="219" t="e">
        <f>VLOOKUP($X9,'Kinchla Info'!$A$2:$Q$26,AJ$2,FALSE)</f>
        <v>#N/A</v>
      </c>
      <c r="AK9" s="219" t="e">
        <f>VLOOKUP($X9,'Kinchla Info'!$A$2:$Q$26,AK$2,FALSE)</f>
        <v>#N/A</v>
      </c>
      <c r="AL9" s="219" t="e">
        <f>VLOOKUP($X9,'Kinchla Info'!$A$2:$Q$26,AL$2,FALSE)</f>
        <v>#N/A</v>
      </c>
      <c r="AM9" s="219" t="e">
        <f>VLOOKUP($X9,'Kinchla Info'!$A$2:$Q$26,AM$2,FALSE)</f>
        <v>#N/A</v>
      </c>
      <c r="AN9" s="219" t="e">
        <f>VLOOKUP($X9,'Kinchla Info'!$A$2:$Q$26,AN$2,FALSE)</f>
        <v>#N/A</v>
      </c>
      <c r="AO9" s="219" t="e">
        <f>VLOOKUP($X9,'Kinchla Info'!$A$2:$Q$26,AO$2,FALSE)</f>
        <v>#N/A</v>
      </c>
      <c r="AP9" s="219" t="e">
        <f>VLOOKUP($X9,'Kinchla Info'!$A$2:$Q$26,AP$2,FALSE)</f>
        <v>#N/A</v>
      </c>
      <c r="AQ9" s="219" t="e">
        <f>VLOOKUP($X9,'Kinchla Info'!$A$2:$Q$26,AQ$2,FALSE)</f>
        <v>#N/A</v>
      </c>
      <c r="AR9" s="219" t="e">
        <f>VLOOKUP($X9,'Kinchla Info'!$A$2:$Q$26,AR$2,FALSE)</f>
        <v>#N/A</v>
      </c>
      <c r="AS9" s="219" t="e">
        <f>VLOOKUP($X9,'Kinchla Info'!$A$2:$Q$26,AS$2,FALSE)</f>
        <v>#N/A</v>
      </c>
      <c r="AT9" s="219" t="e">
        <f>VLOOKUP($X9,'Kinchla Info'!$A$2:$Q$26,AT$2,FALSE)</f>
        <v>#N/A</v>
      </c>
      <c r="AU9" s="219" t="e">
        <f>VLOOKUP($X9,'Kinchla Info'!$A$2:$Q$26,AU$2,FALSE)</f>
        <v>#N/A</v>
      </c>
      <c r="AV9" s="219" t="e">
        <f>VLOOKUP($X9,'Kinchla Info'!$A$2:$Q$26,AV$2,FALSE)</f>
        <v>#N/A</v>
      </c>
    </row>
    <row r="10" spans="1:48" ht="28.8" x14ac:dyDescent="0.3">
      <c r="A10" s="41" t="s">
        <v>65</v>
      </c>
      <c r="B10" s="229" t="e">
        <f t="shared" si="2"/>
        <v>#N/A</v>
      </c>
      <c r="C10" s="50" t="s">
        <v>297</v>
      </c>
      <c r="D10" s="45" t="s">
        <v>123</v>
      </c>
      <c r="E10" s="74" t="s">
        <v>105</v>
      </c>
      <c r="F10" s="229" t="e">
        <f t="shared" si="0"/>
        <v>#N/A</v>
      </c>
      <c r="G10" s="77" t="s">
        <v>37</v>
      </c>
      <c r="H10" s="78">
        <v>0.125</v>
      </c>
      <c r="I10" s="77" t="s">
        <v>55</v>
      </c>
      <c r="J10" s="83" t="s">
        <v>57</v>
      </c>
      <c r="K10" s="77" t="s">
        <v>55</v>
      </c>
      <c r="L10" s="84" t="s">
        <v>57</v>
      </c>
      <c r="M10" s="77" t="s">
        <v>55</v>
      </c>
      <c r="N10" s="78" t="s">
        <v>57</v>
      </c>
      <c r="O10" s="30" t="s">
        <v>48</v>
      </c>
      <c r="P10" s="30" t="s">
        <v>64</v>
      </c>
      <c r="Q10" s="30" t="s">
        <v>48</v>
      </c>
      <c r="R10" s="30" t="s">
        <v>48</v>
      </c>
      <c r="S10" s="30" t="s">
        <v>64</v>
      </c>
      <c r="T10" s="30" t="s">
        <v>64</v>
      </c>
      <c r="U10" s="30" t="s">
        <v>7</v>
      </c>
      <c r="V10" s="30" t="s">
        <v>290</v>
      </c>
      <c r="W10" s="229" t="e">
        <f t="shared" si="1"/>
        <v>#N/A</v>
      </c>
      <c r="X10" s="58" t="s">
        <v>174</v>
      </c>
      <c r="Y10" s="70" t="s">
        <v>233</v>
      </c>
      <c r="Z10" s="30">
        <v>6</v>
      </c>
      <c r="AA10" s="168">
        <v>12</v>
      </c>
      <c r="AB10" s="58">
        <v>4</v>
      </c>
      <c r="AC10" s="30" t="str">
        <f t="shared" si="3"/>
        <v>No</v>
      </c>
      <c r="AD10" s="62">
        <v>42194</v>
      </c>
      <c r="AE10" s="2" t="s">
        <v>379</v>
      </c>
      <c r="AG10" s="218" t="s">
        <v>55</v>
      </c>
      <c r="AH10" s="226" t="e">
        <f>VLOOKUP($X10,'Kinchla Info'!$A$2:$Q$26,AH$2,FALSE)</f>
        <v>#N/A</v>
      </c>
      <c r="AI10" s="219" t="e">
        <f>VLOOKUP($X10,'Kinchla Info'!$A$2:$Q$26,AI$2,FALSE)</f>
        <v>#N/A</v>
      </c>
      <c r="AJ10" s="219" t="e">
        <f>VLOOKUP($X10,'Kinchla Info'!$A$2:$Q$26,AJ$2,FALSE)</f>
        <v>#N/A</v>
      </c>
      <c r="AK10" s="219" t="e">
        <f>VLOOKUP($X10,'Kinchla Info'!$A$2:$Q$26,AK$2,FALSE)</f>
        <v>#N/A</v>
      </c>
      <c r="AL10" s="219" t="e">
        <f>VLOOKUP($X10,'Kinchla Info'!$A$2:$Q$26,AL$2,FALSE)</f>
        <v>#N/A</v>
      </c>
      <c r="AM10" s="219" t="e">
        <f>VLOOKUP($X10,'Kinchla Info'!$A$2:$Q$26,AM$2,FALSE)</f>
        <v>#N/A</v>
      </c>
      <c r="AN10" s="219" t="e">
        <f>VLOOKUP($X10,'Kinchla Info'!$A$2:$Q$26,AN$2,FALSE)</f>
        <v>#N/A</v>
      </c>
      <c r="AO10" s="219" t="e">
        <f>VLOOKUP($X10,'Kinchla Info'!$A$2:$Q$26,AO$2,FALSE)</f>
        <v>#N/A</v>
      </c>
      <c r="AP10" s="219" t="e">
        <f>VLOOKUP($X10,'Kinchla Info'!$A$2:$Q$26,AP$2,FALSE)</f>
        <v>#N/A</v>
      </c>
      <c r="AQ10" s="219" t="e">
        <f>VLOOKUP($X10,'Kinchla Info'!$A$2:$Q$26,AQ$2,FALSE)</f>
        <v>#N/A</v>
      </c>
      <c r="AR10" s="219" t="e">
        <f>VLOOKUP($X10,'Kinchla Info'!$A$2:$Q$26,AR$2,FALSE)</f>
        <v>#N/A</v>
      </c>
      <c r="AS10" s="219" t="e">
        <f>VLOOKUP($X10,'Kinchla Info'!$A$2:$Q$26,AS$2,FALSE)</f>
        <v>#N/A</v>
      </c>
      <c r="AT10" s="219" t="e">
        <f>VLOOKUP($X10,'Kinchla Info'!$A$2:$Q$26,AT$2,FALSE)</f>
        <v>#N/A</v>
      </c>
      <c r="AU10" s="219" t="e">
        <f>VLOOKUP($X10,'Kinchla Info'!$A$2:$Q$26,AU$2,FALSE)</f>
        <v>#N/A</v>
      </c>
      <c r="AV10" s="219" t="e">
        <f>VLOOKUP($X10,'Kinchla Info'!$A$2:$Q$26,AV$2,FALSE)</f>
        <v>#N/A</v>
      </c>
    </row>
    <row r="11" spans="1:48" ht="57.6" x14ac:dyDescent="0.3">
      <c r="A11" s="41" t="s">
        <v>12</v>
      </c>
      <c r="B11" s="229" t="str">
        <f t="shared" si="2"/>
        <v>BIOSIDE HS 15%</v>
      </c>
      <c r="C11" s="50" t="s">
        <v>298</v>
      </c>
      <c r="D11" s="45" t="s">
        <v>13</v>
      </c>
      <c r="E11" s="74" t="s">
        <v>322</v>
      </c>
      <c r="F11" s="229" t="str">
        <f t="shared" si="0"/>
        <v>22% Hydrogen peroxide, 15% Peroxyacetic acid</v>
      </c>
      <c r="G11" s="77" t="s">
        <v>361</v>
      </c>
      <c r="H11" s="78" t="s">
        <v>358</v>
      </c>
      <c r="I11" s="77" t="s">
        <v>55</v>
      </c>
      <c r="J11" s="83" t="s">
        <v>57</v>
      </c>
      <c r="K11" s="77" t="s">
        <v>55</v>
      </c>
      <c r="L11" s="84" t="s">
        <v>57</v>
      </c>
      <c r="M11" s="77" t="s">
        <v>55</v>
      </c>
      <c r="N11" s="78" t="s">
        <v>57</v>
      </c>
      <c r="O11" s="30" t="s">
        <v>48</v>
      </c>
      <c r="P11" s="30" t="s">
        <v>64</v>
      </c>
      <c r="Q11" s="30" t="s">
        <v>48</v>
      </c>
      <c r="R11" s="30" t="s">
        <v>48</v>
      </c>
      <c r="S11" s="30" t="s">
        <v>64</v>
      </c>
      <c r="T11" s="30" t="s">
        <v>64</v>
      </c>
      <c r="U11" s="30" t="s">
        <v>168</v>
      </c>
      <c r="V11" s="30" t="s">
        <v>291</v>
      </c>
      <c r="W11" s="229">
        <f t="shared" si="1"/>
        <v>0</v>
      </c>
      <c r="X11" s="58" t="s">
        <v>15</v>
      </c>
      <c r="Y11" s="70" t="s">
        <v>234</v>
      </c>
      <c r="Z11" s="167">
        <v>4</v>
      </c>
      <c r="AA11" s="168">
        <v>6</v>
      </c>
      <c r="AB11" s="58">
        <v>7</v>
      </c>
      <c r="AC11" s="30" t="str">
        <f t="shared" si="3"/>
        <v>For Food Contact Surfaces</v>
      </c>
      <c r="AD11" s="63">
        <v>42436</v>
      </c>
      <c r="AE11" s="2" t="s">
        <v>379</v>
      </c>
      <c r="AG11" s="218" t="s">
        <v>288</v>
      </c>
      <c r="AH11" s="226" t="str">
        <f>VLOOKUP($X11,'Kinchla Info'!$A$2:$Q$26,AH$2,FALSE)</f>
        <v>Peracetic Acid /Peroxyacetic Acid</v>
      </c>
      <c r="AI11" s="219" t="str">
        <f>VLOOKUP($X11,'Kinchla Info'!$A$2:$Q$26,AI$2,FALSE)</f>
        <v>BIOSIDE HS 15%</v>
      </c>
      <c r="AJ11" s="219" t="str">
        <f>VLOOKUP($X11,'Kinchla Info'!$A$2:$Q$26,AJ$2,FALSE)</f>
        <v>EnviroTech</v>
      </c>
      <c r="AK11" s="219" t="str">
        <f>VLOOKUP($X11,'Kinchla Info'!$A$2:$Q$26,AK$2,FALSE)</f>
        <v>22% Hydrogen peroxide, 15% Peroxyacetic acid</v>
      </c>
      <c r="AL11" s="219" t="str">
        <f>VLOOKUP($X11,'Kinchla Info'!$A$2:$Q$26,AL$2,FALSE)</f>
        <v xml:space="preserve">6.8 oz Bioside per 100 gal tank for 80 ppm PAA </v>
      </c>
      <c r="AM11" s="219">
        <f>VLOOKUP($X11,'Kinchla Info'!$A$2:$Q$26,AM$2,FALSE)</f>
        <v>0</v>
      </c>
      <c r="AN11" s="219">
        <f>VLOOKUP($X11,'Kinchla Info'!$A$2:$Q$26,AN$2,FALSE)</f>
        <v>0</v>
      </c>
      <c r="AO11" s="219">
        <f>VLOOKUP($X11,'Kinchla Info'!$A$2:$Q$26,AO$2,FALSE)</f>
        <v>0</v>
      </c>
      <c r="AP11" s="219">
        <f>VLOOKUP($X11,'Kinchla Info'!$A$2:$Q$26,AP$2,FALSE)</f>
        <v>0</v>
      </c>
      <c r="AQ11" s="219" t="str">
        <f>VLOOKUP($X11,'Kinchla Info'!$A$2:$Q$26,AQ$2,FALSE)</f>
        <v>Enviro Tech Chemical Services Inc.                500 Winmoore Way Modesto, CA 95359</v>
      </c>
      <c r="AR11" s="219" t="str">
        <f>VLOOKUP($X11,'Kinchla Info'!$A$2:$Q$26,AR$2,FALSE)</f>
        <v>63838-2</v>
      </c>
      <c r="AS11" s="219">
        <f>VLOOKUP($X11,'Kinchla Info'!$A$2:$Q$26,AS$2,FALSE)</f>
        <v>0</v>
      </c>
      <c r="AT11" s="219">
        <f>VLOOKUP($X11,'Kinchla Info'!$A$2:$Q$26,AT$2,FALSE)</f>
        <v>0</v>
      </c>
      <c r="AU11" s="219">
        <f>VLOOKUP($X11,'Kinchla Info'!$A$2:$Q$26,AU$2,FALSE)</f>
        <v>0</v>
      </c>
      <c r="AV11" s="219">
        <f>VLOOKUP($X11,'Kinchla Info'!$A$2:$Q$26,AV$2,FALSE)</f>
        <v>0</v>
      </c>
    </row>
    <row r="12" spans="1:48" ht="28.8" x14ac:dyDescent="0.3">
      <c r="A12" s="41" t="s">
        <v>66</v>
      </c>
      <c r="B12" s="229" t="e">
        <f t="shared" si="2"/>
        <v>#N/A</v>
      </c>
      <c r="C12" s="50" t="s">
        <v>64</v>
      </c>
      <c r="D12" s="45" t="s">
        <v>124</v>
      </c>
      <c r="E12" s="74" t="s">
        <v>323</v>
      </c>
      <c r="F12" s="229" t="e">
        <f t="shared" si="0"/>
        <v>#N/A</v>
      </c>
      <c r="G12" s="77" t="s">
        <v>55</v>
      </c>
      <c r="H12" s="78" t="s">
        <v>57</v>
      </c>
      <c r="I12" s="77" t="s">
        <v>55</v>
      </c>
      <c r="J12" s="83" t="s">
        <v>57</v>
      </c>
      <c r="K12" s="77" t="s">
        <v>55</v>
      </c>
      <c r="L12" s="84" t="s">
        <v>57</v>
      </c>
      <c r="M12" s="77" t="s">
        <v>360</v>
      </c>
      <c r="N12" s="78">
        <v>0.4</v>
      </c>
      <c r="O12" s="30" t="s">
        <v>48</v>
      </c>
      <c r="P12" s="30" t="s">
        <v>64</v>
      </c>
      <c r="Q12" s="30" t="s">
        <v>64</v>
      </c>
      <c r="R12" s="30" t="s">
        <v>64</v>
      </c>
      <c r="S12" s="30" t="s">
        <v>64</v>
      </c>
      <c r="T12" s="30" t="s">
        <v>64</v>
      </c>
      <c r="U12" s="30" t="s">
        <v>7</v>
      </c>
      <c r="V12" s="30" t="s">
        <v>290</v>
      </c>
      <c r="W12" s="229" t="e">
        <f t="shared" si="1"/>
        <v>#N/A</v>
      </c>
      <c r="X12" s="58" t="s">
        <v>175</v>
      </c>
      <c r="Y12" s="70" t="s">
        <v>235</v>
      </c>
      <c r="Z12" s="30" t="s">
        <v>64</v>
      </c>
      <c r="AA12" s="168">
        <v>4</v>
      </c>
      <c r="AB12" s="58" t="s">
        <v>64</v>
      </c>
      <c r="AC12" s="30" t="str">
        <f t="shared" si="3"/>
        <v>No</v>
      </c>
      <c r="AD12" s="62">
        <v>42369</v>
      </c>
      <c r="AE12" s="2" t="s">
        <v>379</v>
      </c>
      <c r="AG12" s="218" t="s">
        <v>55</v>
      </c>
      <c r="AH12" s="226" t="e">
        <f>VLOOKUP($X12,'Kinchla Info'!$A$2:$Q$26,AH$2,FALSE)</f>
        <v>#N/A</v>
      </c>
      <c r="AI12" s="219" t="e">
        <f>VLOOKUP($X12,'Kinchla Info'!$A$2:$Q$26,AI$2,FALSE)</f>
        <v>#N/A</v>
      </c>
      <c r="AJ12" s="219" t="e">
        <f>VLOOKUP($X12,'Kinchla Info'!$A$2:$Q$26,AJ$2,FALSE)</f>
        <v>#N/A</v>
      </c>
      <c r="AK12" s="219" t="e">
        <f>VLOOKUP($X12,'Kinchla Info'!$A$2:$Q$26,AK$2,FALSE)</f>
        <v>#N/A</v>
      </c>
      <c r="AL12" s="219" t="e">
        <f>VLOOKUP($X12,'Kinchla Info'!$A$2:$Q$26,AL$2,FALSE)</f>
        <v>#N/A</v>
      </c>
      <c r="AM12" s="219" t="e">
        <f>VLOOKUP($X12,'Kinchla Info'!$A$2:$Q$26,AM$2,FALSE)</f>
        <v>#N/A</v>
      </c>
      <c r="AN12" s="219" t="e">
        <f>VLOOKUP($X12,'Kinchla Info'!$A$2:$Q$26,AN$2,FALSE)</f>
        <v>#N/A</v>
      </c>
      <c r="AO12" s="219" t="e">
        <f>VLOOKUP($X12,'Kinchla Info'!$A$2:$Q$26,AO$2,FALSE)</f>
        <v>#N/A</v>
      </c>
      <c r="AP12" s="219" t="e">
        <f>VLOOKUP($X12,'Kinchla Info'!$A$2:$Q$26,AP$2,FALSE)</f>
        <v>#N/A</v>
      </c>
      <c r="AQ12" s="219" t="e">
        <f>VLOOKUP($X12,'Kinchla Info'!$A$2:$Q$26,AQ$2,FALSE)</f>
        <v>#N/A</v>
      </c>
      <c r="AR12" s="219" t="e">
        <f>VLOOKUP($X12,'Kinchla Info'!$A$2:$Q$26,AR$2,FALSE)</f>
        <v>#N/A</v>
      </c>
      <c r="AS12" s="219" t="e">
        <f>VLOOKUP($X12,'Kinchla Info'!$A$2:$Q$26,AS$2,FALSE)</f>
        <v>#N/A</v>
      </c>
      <c r="AT12" s="219" t="e">
        <f>VLOOKUP($X12,'Kinchla Info'!$A$2:$Q$26,AT$2,FALSE)</f>
        <v>#N/A</v>
      </c>
      <c r="AU12" s="219" t="e">
        <f>VLOOKUP($X12,'Kinchla Info'!$A$2:$Q$26,AU$2,FALSE)</f>
        <v>#N/A</v>
      </c>
      <c r="AV12" s="219" t="e">
        <f>VLOOKUP($X12,'Kinchla Info'!$A$2:$Q$26,AV$2,FALSE)</f>
        <v>#N/A</v>
      </c>
    </row>
    <row r="13" spans="1:48" ht="28.8" x14ac:dyDescent="0.3">
      <c r="A13" s="41" t="s">
        <v>67</v>
      </c>
      <c r="B13" s="229" t="e">
        <f t="shared" si="2"/>
        <v>#N/A</v>
      </c>
      <c r="C13" s="50" t="s">
        <v>299</v>
      </c>
      <c r="D13" s="45" t="s">
        <v>125</v>
      </c>
      <c r="E13" s="74" t="s">
        <v>323</v>
      </c>
      <c r="F13" s="229" t="e">
        <f t="shared" si="0"/>
        <v>#N/A</v>
      </c>
      <c r="G13" s="77" t="s">
        <v>55</v>
      </c>
      <c r="H13" s="78" t="s">
        <v>57</v>
      </c>
      <c r="I13" s="77" t="s">
        <v>55</v>
      </c>
      <c r="J13" s="83" t="s">
        <v>57</v>
      </c>
      <c r="K13" s="77" t="s">
        <v>55</v>
      </c>
      <c r="L13" s="84" t="s">
        <v>57</v>
      </c>
      <c r="M13" s="77" t="s">
        <v>360</v>
      </c>
      <c r="N13" s="78">
        <v>0.4</v>
      </c>
      <c r="O13" s="30" t="s">
        <v>48</v>
      </c>
      <c r="P13" s="30" t="s">
        <v>64</v>
      </c>
      <c r="Q13" s="30" t="s">
        <v>64</v>
      </c>
      <c r="R13" s="30" t="s">
        <v>64</v>
      </c>
      <c r="S13" s="30" t="s">
        <v>64</v>
      </c>
      <c r="T13" s="30" t="s">
        <v>64</v>
      </c>
      <c r="U13" s="30" t="s">
        <v>7</v>
      </c>
      <c r="V13" s="30" t="s">
        <v>290</v>
      </c>
      <c r="W13" s="229" t="e">
        <f t="shared" si="1"/>
        <v>#N/A</v>
      </c>
      <c r="X13" s="58" t="s">
        <v>176</v>
      </c>
      <c r="Y13" s="70" t="s">
        <v>236</v>
      </c>
      <c r="Z13" s="30" t="s">
        <v>64</v>
      </c>
      <c r="AA13" s="168">
        <v>5</v>
      </c>
      <c r="AB13" s="58" t="s">
        <v>64</v>
      </c>
      <c r="AC13" s="30" t="str">
        <f t="shared" si="3"/>
        <v>No</v>
      </c>
      <c r="AD13" s="62">
        <v>41493</v>
      </c>
      <c r="AE13" s="2" t="s">
        <v>379</v>
      </c>
      <c r="AG13" s="218" t="s">
        <v>55</v>
      </c>
      <c r="AH13" s="226" t="e">
        <f>VLOOKUP($X13,'Kinchla Info'!$A$2:$Q$26,AH$2,FALSE)</f>
        <v>#N/A</v>
      </c>
      <c r="AI13" s="219" t="e">
        <f>VLOOKUP($X13,'Kinchla Info'!$A$2:$Q$26,AI$2,FALSE)</f>
        <v>#N/A</v>
      </c>
      <c r="AJ13" s="219" t="e">
        <f>VLOOKUP($X13,'Kinchla Info'!$A$2:$Q$26,AJ$2,FALSE)</f>
        <v>#N/A</v>
      </c>
      <c r="AK13" s="219" t="e">
        <f>VLOOKUP($X13,'Kinchla Info'!$A$2:$Q$26,AK$2,FALSE)</f>
        <v>#N/A</v>
      </c>
      <c r="AL13" s="219" t="e">
        <f>VLOOKUP($X13,'Kinchla Info'!$A$2:$Q$26,AL$2,FALSE)</f>
        <v>#N/A</v>
      </c>
      <c r="AM13" s="219" t="e">
        <f>VLOOKUP($X13,'Kinchla Info'!$A$2:$Q$26,AM$2,FALSE)</f>
        <v>#N/A</v>
      </c>
      <c r="AN13" s="219" t="e">
        <f>VLOOKUP($X13,'Kinchla Info'!$A$2:$Q$26,AN$2,FALSE)</f>
        <v>#N/A</v>
      </c>
      <c r="AO13" s="219" t="e">
        <f>VLOOKUP($X13,'Kinchla Info'!$A$2:$Q$26,AO$2,FALSE)</f>
        <v>#N/A</v>
      </c>
      <c r="AP13" s="219" t="e">
        <f>VLOOKUP($X13,'Kinchla Info'!$A$2:$Q$26,AP$2,FALSE)</f>
        <v>#N/A</v>
      </c>
      <c r="AQ13" s="219" t="e">
        <f>VLOOKUP($X13,'Kinchla Info'!$A$2:$Q$26,AQ$2,FALSE)</f>
        <v>#N/A</v>
      </c>
      <c r="AR13" s="219" t="e">
        <f>VLOOKUP($X13,'Kinchla Info'!$A$2:$Q$26,AR$2,FALSE)</f>
        <v>#N/A</v>
      </c>
      <c r="AS13" s="219" t="e">
        <f>VLOOKUP($X13,'Kinchla Info'!$A$2:$Q$26,AS$2,FALSE)</f>
        <v>#N/A</v>
      </c>
      <c r="AT13" s="219" t="e">
        <f>VLOOKUP($X13,'Kinchla Info'!$A$2:$Q$26,AT$2,FALSE)</f>
        <v>#N/A</v>
      </c>
      <c r="AU13" s="219" t="e">
        <f>VLOOKUP($X13,'Kinchla Info'!$A$2:$Q$26,AU$2,FALSE)</f>
        <v>#N/A</v>
      </c>
      <c r="AV13" s="219" t="e">
        <f>VLOOKUP($X13,'Kinchla Info'!$A$2:$Q$26,AV$2,FALSE)</f>
        <v>#N/A</v>
      </c>
    </row>
    <row r="14" spans="1:48" ht="28.8" x14ac:dyDescent="0.3">
      <c r="A14" s="41" t="s">
        <v>68</v>
      </c>
      <c r="B14" s="229" t="e">
        <f t="shared" si="2"/>
        <v>#N/A</v>
      </c>
      <c r="C14" s="50" t="s">
        <v>64</v>
      </c>
      <c r="D14" s="45" t="s">
        <v>126</v>
      </c>
      <c r="E14" s="74" t="s">
        <v>324</v>
      </c>
      <c r="F14" s="229" t="e">
        <f t="shared" si="0"/>
        <v>#N/A</v>
      </c>
      <c r="G14" s="77" t="s">
        <v>55</v>
      </c>
      <c r="H14" s="78" t="s">
        <v>57</v>
      </c>
      <c r="I14" s="77" t="s">
        <v>55</v>
      </c>
      <c r="J14" s="83" t="s">
        <v>57</v>
      </c>
      <c r="K14" s="77" t="s">
        <v>55</v>
      </c>
      <c r="L14" s="84" t="s">
        <v>57</v>
      </c>
      <c r="M14" s="77" t="s">
        <v>360</v>
      </c>
      <c r="N14" s="78">
        <v>0.4</v>
      </c>
      <c r="O14" s="30" t="s">
        <v>48</v>
      </c>
      <c r="P14" s="30" t="s">
        <v>64</v>
      </c>
      <c r="Q14" s="30" t="s">
        <v>64</v>
      </c>
      <c r="R14" s="30" t="s">
        <v>64</v>
      </c>
      <c r="S14" s="30" t="s">
        <v>64</v>
      </c>
      <c r="T14" s="30" t="s">
        <v>64</v>
      </c>
      <c r="U14" s="30" t="s">
        <v>7</v>
      </c>
      <c r="V14" s="30" t="s">
        <v>290</v>
      </c>
      <c r="W14" s="229" t="e">
        <f t="shared" si="1"/>
        <v>#N/A</v>
      </c>
      <c r="X14" s="58" t="s">
        <v>177</v>
      </c>
      <c r="Y14" s="70" t="s">
        <v>237</v>
      </c>
      <c r="Z14" s="30" t="s">
        <v>64</v>
      </c>
      <c r="AA14" s="168">
        <v>5</v>
      </c>
      <c r="AB14" s="58" t="s">
        <v>64</v>
      </c>
      <c r="AC14" s="30" t="str">
        <f t="shared" si="3"/>
        <v>No</v>
      </c>
      <c r="AD14" s="62">
        <v>41248</v>
      </c>
      <c r="AE14" s="2" t="s">
        <v>379</v>
      </c>
      <c r="AG14" s="218" t="s">
        <v>55</v>
      </c>
      <c r="AH14" s="226" t="e">
        <f>VLOOKUP($X14,'Kinchla Info'!$A$2:$Q$26,AH$2,FALSE)</f>
        <v>#N/A</v>
      </c>
      <c r="AI14" s="219" t="e">
        <f>VLOOKUP($X14,'Kinchla Info'!$A$2:$Q$26,AI$2,FALSE)</f>
        <v>#N/A</v>
      </c>
      <c r="AJ14" s="219" t="e">
        <f>VLOOKUP($X14,'Kinchla Info'!$A$2:$Q$26,AJ$2,FALSE)</f>
        <v>#N/A</v>
      </c>
      <c r="AK14" s="219" t="e">
        <f>VLOOKUP($X14,'Kinchla Info'!$A$2:$Q$26,AK$2,FALSE)</f>
        <v>#N/A</v>
      </c>
      <c r="AL14" s="219" t="e">
        <f>VLOOKUP($X14,'Kinchla Info'!$A$2:$Q$26,AL$2,FALSE)</f>
        <v>#N/A</v>
      </c>
      <c r="AM14" s="219" t="e">
        <f>VLOOKUP($X14,'Kinchla Info'!$A$2:$Q$26,AM$2,FALSE)</f>
        <v>#N/A</v>
      </c>
      <c r="AN14" s="219" t="e">
        <f>VLOOKUP($X14,'Kinchla Info'!$A$2:$Q$26,AN$2,FALSE)</f>
        <v>#N/A</v>
      </c>
      <c r="AO14" s="219" t="e">
        <f>VLOOKUP($X14,'Kinchla Info'!$A$2:$Q$26,AO$2,FALSE)</f>
        <v>#N/A</v>
      </c>
      <c r="AP14" s="219" t="e">
        <f>VLOOKUP($X14,'Kinchla Info'!$A$2:$Q$26,AP$2,FALSE)</f>
        <v>#N/A</v>
      </c>
      <c r="AQ14" s="219" t="e">
        <f>VLOOKUP($X14,'Kinchla Info'!$A$2:$Q$26,AQ$2,FALSE)</f>
        <v>#N/A</v>
      </c>
      <c r="AR14" s="219" t="e">
        <f>VLOOKUP($X14,'Kinchla Info'!$A$2:$Q$26,AR$2,FALSE)</f>
        <v>#N/A</v>
      </c>
      <c r="AS14" s="219" t="e">
        <f>VLOOKUP($X14,'Kinchla Info'!$A$2:$Q$26,AS$2,FALSE)</f>
        <v>#N/A</v>
      </c>
      <c r="AT14" s="219" t="e">
        <f>VLOOKUP($X14,'Kinchla Info'!$A$2:$Q$26,AT$2,FALSE)</f>
        <v>#N/A</v>
      </c>
      <c r="AU14" s="219" t="e">
        <f>VLOOKUP($X14,'Kinchla Info'!$A$2:$Q$26,AU$2,FALSE)</f>
        <v>#N/A</v>
      </c>
      <c r="AV14" s="219" t="e">
        <f>VLOOKUP($X14,'Kinchla Info'!$A$2:$Q$26,AV$2,FALSE)</f>
        <v>#N/A</v>
      </c>
    </row>
    <row r="15" spans="1:48" ht="28.8" x14ac:dyDescent="0.3">
      <c r="A15" s="41" t="s">
        <v>69</v>
      </c>
      <c r="B15" s="229" t="e">
        <f t="shared" si="2"/>
        <v>#N/A</v>
      </c>
      <c r="C15" s="50" t="s">
        <v>70</v>
      </c>
      <c r="D15" s="45" t="s">
        <v>127</v>
      </c>
      <c r="E15" s="74" t="s">
        <v>325</v>
      </c>
      <c r="F15" s="229" t="e">
        <f t="shared" si="0"/>
        <v>#N/A</v>
      </c>
      <c r="G15" s="77" t="s">
        <v>40</v>
      </c>
      <c r="H15" s="78">
        <v>0.02</v>
      </c>
      <c r="I15" s="77" t="s">
        <v>55</v>
      </c>
      <c r="J15" s="83" t="s">
        <v>57</v>
      </c>
      <c r="K15" s="77" t="s">
        <v>55</v>
      </c>
      <c r="L15" s="84" t="s">
        <v>57</v>
      </c>
      <c r="M15" s="77" t="s">
        <v>55</v>
      </c>
      <c r="N15" s="78" t="s">
        <v>57</v>
      </c>
      <c r="O15" s="30" t="s">
        <v>48</v>
      </c>
      <c r="P15" s="30" t="s">
        <v>64</v>
      </c>
      <c r="Q15" s="30" t="s">
        <v>48</v>
      </c>
      <c r="R15" s="30" t="s">
        <v>48</v>
      </c>
      <c r="S15" s="30" t="s">
        <v>64</v>
      </c>
      <c r="T15" s="30" t="s">
        <v>64</v>
      </c>
      <c r="U15" s="30" t="s">
        <v>7</v>
      </c>
      <c r="V15" s="30" t="s">
        <v>290</v>
      </c>
      <c r="W15" s="229" t="e">
        <f t="shared" si="1"/>
        <v>#N/A</v>
      </c>
      <c r="X15" s="58" t="s">
        <v>178</v>
      </c>
      <c r="Y15" s="70" t="s">
        <v>238</v>
      </c>
      <c r="Z15" s="30">
        <v>7</v>
      </c>
      <c r="AA15" s="168">
        <v>10</v>
      </c>
      <c r="AB15" s="58">
        <v>21</v>
      </c>
      <c r="AC15" s="30" t="str">
        <f t="shared" si="3"/>
        <v>No</v>
      </c>
      <c r="AD15" s="62">
        <v>40961</v>
      </c>
      <c r="AE15" s="2" t="s">
        <v>379</v>
      </c>
      <c r="AG15" s="218" t="s">
        <v>55</v>
      </c>
      <c r="AH15" s="226" t="e">
        <f>VLOOKUP($X15,'Kinchla Info'!$A$2:$Q$26,AH$2,FALSE)</f>
        <v>#N/A</v>
      </c>
      <c r="AI15" s="219" t="e">
        <f>VLOOKUP($X15,'Kinchla Info'!$A$2:$Q$26,AI$2,FALSE)</f>
        <v>#N/A</v>
      </c>
      <c r="AJ15" s="219" t="e">
        <f>VLOOKUP($X15,'Kinchla Info'!$A$2:$Q$26,AJ$2,FALSE)</f>
        <v>#N/A</v>
      </c>
      <c r="AK15" s="219" t="e">
        <f>VLOOKUP($X15,'Kinchla Info'!$A$2:$Q$26,AK$2,FALSE)</f>
        <v>#N/A</v>
      </c>
      <c r="AL15" s="219" t="e">
        <f>VLOOKUP($X15,'Kinchla Info'!$A$2:$Q$26,AL$2,FALSE)</f>
        <v>#N/A</v>
      </c>
      <c r="AM15" s="219" t="e">
        <f>VLOOKUP($X15,'Kinchla Info'!$A$2:$Q$26,AM$2,FALSE)</f>
        <v>#N/A</v>
      </c>
      <c r="AN15" s="219" t="e">
        <f>VLOOKUP($X15,'Kinchla Info'!$A$2:$Q$26,AN$2,FALSE)</f>
        <v>#N/A</v>
      </c>
      <c r="AO15" s="219" t="e">
        <f>VLOOKUP($X15,'Kinchla Info'!$A$2:$Q$26,AO$2,FALSE)</f>
        <v>#N/A</v>
      </c>
      <c r="AP15" s="219" t="e">
        <f>VLOOKUP($X15,'Kinchla Info'!$A$2:$Q$26,AP$2,FALSE)</f>
        <v>#N/A</v>
      </c>
      <c r="AQ15" s="219" t="e">
        <f>VLOOKUP($X15,'Kinchla Info'!$A$2:$Q$26,AQ$2,FALSE)</f>
        <v>#N/A</v>
      </c>
      <c r="AR15" s="219" t="e">
        <f>VLOOKUP($X15,'Kinchla Info'!$A$2:$Q$26,AR$2,FALSE)</f>
        <v>#N/A</v>
      </c>
      <c r="AS15" s="219" t="e">
        <f>VLOOKUP($X15,'Kinchla Info'!$A$2:$Q$26,AS$2,FALSE)</f>
        <v>#N/A</v>
      </c>
      <c r="AT15" s="219" t="e">
        <f>VLOOKUP($X15,'Kinchla Info'!$A$2:$Q$26,AT$2,FALSE)</f>
        <v>#N/A</v>
      </c>
      <c r="AU15" s="219" t="e">
        <f>VLOOKUP($X15,'Kinchla Info'!$A$2:$Q$26,AU$2,FALSE)</f>
        <v>#N/A</v>
      </c>
      <c r="AV15" s="219" t="e">
        <f>VLOOKUP($X15,'Kinchla Info'!$A$2:$Q$26,AV$2,FALSE)</f>
        <v>#N/A</v>
      </c>
    </row>
    <row r="16" spans="1:48" ht="28.8" x14ac:dyDescent="0.3">
      <c r="A16" s="41" t="s">
        <v>71</v>
      </c>
      <c r="B16" s="229" t="e">
        <f t="shared" si="2"/>
        <v>#N/A</v>
      </c>
      <c r="C16" s="50" t="s">
        <v>64</v>
      </c>
      <c r="D16" s="45" t="s">
        <v>128</v>
      </c>
      <c r="E16" s="74" t="s">
        <v>326</v>
      </c>
      <c r="F16" s="229" t="e">
        <f t="shared" si="0"/>
        <v>#N/A</v>
      </c>
      <c r="G16" s="77" t="s">
        <v>44</v>
      </c>
      <c r="H16" s="78">
        <v>0.27</v>
      </c>
      <c r="I16" s="77" t="s">
        <v>55</v>
      </c>
      <c r="J16" s="83" t="s">
        <v>57</v>
      </c>
      <c r="K16" s="77" t="s">
        <v>55</v>
      </c>
      <c r="L16" s="84" t="s">
        <v>57</v>
      </c>
      <c r="M16" s="77" t="s">
        <v>55</v>
      </c>
      <c r="N16" s="78" t="s">
        <v>57</v>
      </c>
      <c r="O16" s="30" t="s">
        <v>48</v>
      </c>
      <c r="P16" s="30" t="s">
        <v>64</v>
      </c>
      <c r="Q16" s="30" t="s">
        <v>64</v>
      </c>
      <c r="R16" s="30" t="s">
        <v>64</v>
      </c>
      <c r="S16" s="30" t="s">
        <v>64</v>
      </c>
      <c r="T16" s="30" t="s">
        <v>64</v>
      </c>
      <c r="U16" s="30" t="s">
        <v>7</v>
      </c>
      <c r="V16" s="30" t="s">
        <v>14</v>
      </c>
      <c r="W16" s="229" t="e">
        <f t="shared" si="1"/>
        <v>#N/A</v>
      </c>
      <c r="X16" s="58" t="s">
        <v>179</v>
      </c>
      <c r="Y16" s="70" t="s">
        <v>239</v>
      </c>
      <c r="Z16" s="30" t="s">
        <v>64</v>
      </c>
      <c r="AA16" s="168">
        <v>7</v>
      </c>
      <c r="AB16" s="58" t="s">
        <v>64</v>
      </c>
      <c r="AC16" s="30" t="str">
        <f t="shared" si="3"/>
        <v>No</v>
      </c>
      <c r="AD16" s="62">
        <v>39406</v>
      </c>
      <c r="AE16" s="2" t="s">
        <v>382</v>
      </c>
      <c r="AG16" s="218" t="s">
        <v>55</v>
      </c>
      <c r="AH16" s="226" t="e">
        <f>VLOOKUP($X16,'Kinchla Info'!$A$2:$Q$26,AH$2,FALSE)</f>
        <v>#N/A</v>
      </c>
      <c r="AI16" s="219" t="e">
        <f>VLOOKUP($X16,'Kinchla Info'!$A$2:$Q$26,AI$2,FALSE)</f>
        <v>#N/A</v>
      </c>
      <c r="AJ16" s="219" t="e">
        <f>VLOOKUP($X16,'Kinchla Info'!$A$2:$Q$26,AJ$2,FALSE)</f>
        <v>#N/A</v>
      </c>
      <c r="AK16" s="219" t="e">
        <f>VLOOKUP($X16,'Kinchla Info'!$A$2:$Q$26,AK$2,FALSE)</f>
        <v>#N/A</v>
      </c>
      <c r="AL16" s="219" t="e">
        <f>VLOOKUP($X16,'Kinchla Info'!$A$2:$Q$26,AL$2,FALSE)</f>
        <v>#N/A</v>
      </c>
      <c r="AM16" s="219" t="e">
        <f>VLOOKUP($X16,'Kinchla Info'!$A$2:$Q$26,AM$2,FALSE)</f>
        <v>#N/A</v>
      </c>
      <c r="AN16" s="219" t="e">
        <f>VLOOKUP($X16,'Kinchla Info'!$A$2:$Q$26,AN$2,FALSE)</f>
        <v>#N/A</v>
      </c>
      <c r="AO16" s="219" t="e">
        <f>VLOOKUP($X16,'Kinchla Info'!$A$2:$Q$26,AO$2,FALSE)</f>
        <v>#N/A</v>
      </c>
      <c r="AP16" s="219" t="e">
        <f>VLOOKUP($X16,'Kinchla Info'!$A$2:$Q$26,AP$2,FALSE)</f>
        <v>#N/A</v>
      </c>
      <c r="AQ16" s="219" t="e">
        <f>VLOOKUP($X16,'Kinchla Info'!$A$2:$Q$26,AQ$2,FALSE)</f>
        <v>#N/A</v>
      </c>
      <c r="AR16" s="219" t="e">
        <f>VLOOKUP($X16,'Kinchla Info'!$A$2:$Q$26,AR$2,FALSE)</f>
        <v>#N/A</v>
      </c>
      <c r="AS16" s="219" t="e">
        <f>VLOOKUP($X16,'Kinchla Info'!$A$2:$Q$26,AS$2,FALSE)</f>
        <v>#N/A</v>
      </c>
      <c r="AT16" s="219" t="e">
        <f>VLOOKUP($X16,'Kinchla Info'!$A$2:$Q$26,AT$2,FALSE)</f>
        <v>#N/A</v>
      </c>
      <c r="AU16" s="219" t="e">
        <f>VLOOKUP($X16,'Kinchla Info'!$A$2:$Q$26,AU$2,FALSE)</f>
        <v>#N/A</v>
      </c>
      <c r="AV16" s="219" t="e">
        <f>VLOOKUP($X16,'Kinchla Info'!$A$2:$Q$26,AV$2,FALSE)</f>
        <v>#N/A</v>
      </c>
    </row>
    <row r="17" spans="1:48" ht="28.8" x14ac:dyDescent="0.3">
      <c r="A17" s="42" t="s">
        <v>72</v>
      </c>
      <c r="B17" s="230" t="e">
        <f t="shared" si="2"/>
        <v>#N/A</v>
      </c>
      <c r="C17" s="51" t="s">
        <v>64</v>
      </c>
      <c r="D17" s="55" t="s">
        <v>129</v>
      </c>
      <c r="E17" s="75" t="s">
        <v>327</v>
      </c>
      <c r="F17" s="230" t="e">
        <f t="shared" si="0"/>
        <v>#N/A</v>
      </c>
      <c r="G17" s="77" t="s">
        <v>37</v>
      </c>
      <c r="H17" s="78">
        <v>5.2499999999999998E-2</v>
      </c>
      <c r="I17" s="77" t="s">
        <v>55</v>
      </c>
      <c r="J17" s="83" t="s">
        <v>57</v>
      </c>
      <c r="K17" s="77" t="s">
        <v>55</v>
      </c>
      <c r="L17" s="84" t="s">
        <v>57</v>
      </c>
      <c r="M17" s="77" t="s">
        <v>55</v>
      </c>
      <c r="N17" s="78" t="s">
        <v>57</v>
      </c>
      <c r="O17" s="30" t="s">
        <v>48</v>
      </c>
      <c r="P17" s="30" t="s">
        <v>64</v>
      </c>
      <c r="Q17" s="30" t="s">
        <v>48</v>
      </c>
      <c r="R17" s="30" t="s">
        <v>64</v>
      </c>
      <c r="S17" s="30" t="s">
        <v>64</v>
      </c>
      <c r="T17" s="30" t="s">
        <v>64</v>
      </c>
      <c r="U17" s="30" t="s">
        <v>7</v>
      </c>
      <c r="V17" s="30" t="s">
        <v>290</v>
      </c>
      <c r="W17" s="230" t="e">
        <f t="shared" si="1"/>
        <v>#N/A</v>
      </c>
      <c r="X17" s="59" t="s">
        <v>180</v>
      </c>
      <c r="Y17" s="70" t="s">
        <v>240</v>
      </c>
      <c r="Z17" s="70">
        <v>12</v>
      </c>
      <c r="AA17" s="172">
        <v>6</v>
      </c>
      <c r="AB17" s="59" t="s">
        <v>64</v>
      </c>
      <c r="AC17" s="30" t="str">
        <f t="shared" si="3"/>
        <v>No</v>
      </c>
      <c r="AD17" s="62">
        <v>41331</v>
      </c>
      <c r="AE17" s="2" t="s">
        <v>379</v>
      </c>
      <c r="AG17" s="218" t="s">
        <v>55</v>
      </c>
      <c r="AH17" s="226" t="e">
        <f>VLOOKUP($X17,'Kinchla Info'!$A$2:$Q$26,AH$2,FALSE)</f>
        <v>#N/A</v>
      </c>
      <c r="AI17" s="219" t="e">
        <f>VLOOKUP($X17,'Kinchla Info'!$A$2:$Q$26,AI$2,FALSE)</f>
        <v>#N/A</v>
      </c>
      <c r="AJ17" s="219" t="e">
        <f>VLOOKUP($X17,'Kinchla Info'!$A$2:$Q$26,AJ$2,FALSE)</f>
        <v>#N/A</v>
      </c>
      <c r="AK17" s="219" t="e">
        <f>VLOOKUP($X17,'Kinchla Info'!$A$2:$Q$26,AK$2,FALSE)</f>
        <v>#N/A</v>
      </c>
      <c r="AL17" s="219" t="e">
        <f>VLOOKUP($X17,'Kinchla Info'!$A$2:$Q$26,AL$2,FALSE)</f>
        <v>#N/A</v>
      </c>
      <c r="AM17" s="219" t="e">
        <f>VLOOKUP($X17,'Kinchla Info'!$A$2:$Q$26,AM$2,FALSE)</f>
        <v>#N/A</v>
      </c>
      <c r="AN17" s="219" t="e">
        <f>VLOOKUP($X17,'Kinchla Info'!$A$2:$Q$26,AN$2,FALSE)</f>
        <v>#N/A</v>
      </c>
      <c r="AO17" s="219" t="e">
        <f>VLOOKUP($X17,'Kinchla Info'!$A$2:$Q$26,AO$2,FALSE)</f>
        <v>#N/A</v>
      </c>
      <c r="AP17" s="219" t="e">
        <f>VLOOKUP($X17,'Kinchla Info'!$A$2:$Q$26,AP$2,FALSE)</f>
        <v>#N/A</v>
      </c>
      <c r="AQ17" s="219" t="e">
        <f>VLOOKUP($X17,'Kinchla Info'!$A$2:$Q$26,AQ$2,FALSE)</f>
        <v>#N/A</v>
      </c>
      <c r="AR17" s="219" t="e">
        <f>VLOOKUP($X17,'Kinchla Info'!$A$2:$Q$26,AR$2,FALSE)</f>
        <v>#N/A</v>
      </c>
      <c r="AS17" s="219" t="e">
        <f>VLOOKUP($X17,'Kinchla Info'!$A$2:$Q$26,AS$2,FALSE)</f>
        <v>#N/A</v>
      </c>
      <c r="AT17" s="219" t="e">
        <f>VLOOKUP($X17,'Kinchla Info'!$A$2:$Q$26,AT$2,FALSE)</f>
        <v>#N/A</v>
      </c>
      <c r="AU17" s="219" t="e">
        <f>VLOOKUP($X17,'Kinchla Info'!$A$2:$Q$26,AU$2,FALSE)</f>
        <v>#N/A</v>
      </c>
      <c r="AV17" s="219" t="e">
        <f>VLOOKUP($X17,'Kinchla Info'!$A$2:$Q$26,AV$2,FALSE)</f>
        <v>#N/A</v>
      </c>
    </row>
    <row r="18" spans="1:48" ht="57.6" x14ac:dyDescent="0.3">
      <c r="A18" s="41" t="s">
        <v>73</v>
      </c>
      <c r="B18" s="229" t="e">
        <f t="shared" si="2"/>
        <v>#N/A</v>
      </c>
      <c r="C18" s="50" t="s">
        <v>300</v>
      </c>
      <c r="D18" s="45" t="s">
        <v>130</v>
      </c>
      <c r="E18" s="74" t="s">
        <v>317</v>
      </c>
      <c r="F18" s="229" t="e">
        <f t="shared" si="0"/>
        <v>#N/A</v>
      </c>
      <c r="G18" s="77" t="s">
        <v>38</v>
      </c>
      <c r="H18" s="78">
        <v>0.68</v>
      </c>
      <c r="I18" s="77" t="s">
        <v>55</v>
      </c>
      <c r="J18" s="83" t="s">
        <v>57</v>
      </c>
      <c r="K18" s="77" t="s">
        <v>55</v>
      </c>
      <c r="L18" s="84" t="s">
        <v>57</v>
      </c>
      <c r="M18" s="77" t="s">
        <v>55</v>
      </c>
      <c r="N18" s="78" t="s">
        <v>57</v>
      </c>
      <c r="O18" s="30" t="s">
        <v>48</v>
      </c>
      <c r="P18" s="30" t="s">
        <v>64</v>
      </c>
      <c r="Q18" s="30" t="s">
        <v>48</v>
      </c>
      <c r="R18" s="30" t="s">
        <v>48</v>
      </c>
      <c r="S18" s="30" t="s">
        <v>64</v>
      </c>
      <c r="T18" s="30" t="s">
        <v>64</v>
      </c>
      <c r="U18" s="30" t="s">
        <v>7</v>
      </c>
      <c r="V18" s="30" t="s">
        <v>290</v>
      </c>
      <c r="W18" s="229" t="e">
        <f t="shared" si="1"/>
        <v>#N/A</v>
      </c>
      <c r="X18" s="58" t="s">
        <v>181</v>
      </c>
      <c r="Y18" s="70" t="s">
        <v>241</v>
      </c>
      <c r="Z18" s="167">
        <v>7</v>
      </c>
      <c r="AA18" s="168">
        <v>12</v>
      </c>
      <c r="AB18" s="30">
        <v>14</v>
      </c>
      <c r="AC18" s="30" t="str">
        <f t="shared" si="3"/>
        <v>No</v>
      </c>
      <c r="AD18" s="64">
        <v>40619</v>
      </c>
      <c r="AE18" s="69" t="s">
        <v>383</v>
      </c>
      <c r="AG18" s="218" t="s">
        <v>55</v>
      </c>
      <c r="AH18" s="226" t="e">
        <f>VLOOKUP($X18,'Kinchla Info'!$A$2:$Q$26,AH$2,FALSE)</f>
        <v>#N/A</v>
      </c>
      <c r="AI18" s="219" t="e">
        <f>VLOOKUP($X18,'Kinchla Info'!$A$2:$Q$26,AI$2,FALSE)</f>
        <v>#N/A</v>
      </c>
      <c r="AJ18" s="219" t="e">
        <f>VLOOKUP($X18,'Kinchla Info'!$A$2:$Q$26,AJ$2,FALSE)</f>
        <v>#N/A</v>
      </c>
      <c r="AK18" s="219" t="e">
        <f>VLOOKUP($X18,'Kinchla Info'!$A$2:$Q$26,AK$2,FALSE)</f>
        <v>#N/A</v>
      </c>
      <c r="AL18" s="219" t="e">
        <f>VLOOKUP($X18,'Kinchla Info'!$A$2:$Q$26,AL$2,FALSE)</f>
        <v>#N/A</v>
      </c>
      <c r="AM18" s="219" t="e">
        <f>VLOOKUP($X18,'Kinchla Info'!$A$2:$Q$26,AM$2,FALSE)</f>
        <v>#N/A</v>
      </c>
      <c r="AN18" s="219" t="e">
        <f>VLOOKUP($X18,'Kinchla Info'!$A$2:$Q$26,AN$2,FALSE)</f>
        <v>#N/A</v>
      </c>
      <c r="AO18" s="219" t="e">
        <f>VLOOKUP($X18,'Kinchla Info'!$A$2:$Q$26,AO$2,FALSE)</f>
        <v>#N/A</v>
      </c>
      <c r="AP18" s="219" t="e">
        <f>VLOOKUP($X18,'Kinchla Info'!$A$2:$Q$26,AP$2,FALSE)</f>
        <v>#N/A</v>
      </c>
      <c r="AQ18" s="219" t="e">
        <f>VLOOKUP($X18,'Kinchla Info'!$A$2:$Q$26,AQ$2,FALSE)</f>
        <v>#N/A</v>
      </c>
      <c r="AR18" s="219" t="e">
        <f>VLOOKUP($X18,'Kinchla Info'!$A$2:$Q$26,AR$2,FALSE)</f>
        <v>#N/A</v>
      </c>
      <c r="AS18" s="219" t="e">
        <f>VLOOKUP($X18,'Kinchla Info'!$A$2:$Q$26,AS$2,FALSE)</f>
        <v>#N/A</v>
      </c>
      <c r="AT18" s="219" t="e">
        <f>VLOOKUP($X18,'Kinchla Info'!$A$2:$Q$26,AT$2,FALSE)</f>
        <v>#N/A</v>
      </c>
      <c r="AU18" s="219" t="e">
        <f>VLOOKUP($X18,'Kinchla Info'!$A$2:$Q$26,AU$2,FALSE)</f>
        <v>#N/A</v>
      </c>
      <c r="AV18" s="219" t="e">
        <f>VLOOKUP($X18,'Kinchla Info'!$A$2:$Q$26,AV$2,FALSE)</f>
        <v>#N/A</v>
      </c>
    </row>
    <row r="19" spans="1:48" ht="43.2" x14ac:dyDescent="0.3">
      <c r="A19" s="42" t="s">
        <v>74</v>
      </c>
      <c r="B19" s="230" t="e">
        <f t="shared" si="2"/>
        <v>#N/A</v>
      </c>
      <c r="C19" s="50" t="s">
        <v>301</v>
      </c>
      <c r="D19" s="45" t="s">
        <v>130</v>
      </c>
      <c r="E19" s="74" t="s">
        <v>317</v>
      </c>
      <c r="F19" s="230" t="e">
        <f t="shared" si="0"/>
        <v>#N/A</v>
      </c>
      <c r="G19" s="77" t="s">
        <v>38</v>
      </c>
      <c r="H19" s="78">
        <v>0.68</v>
      </c>
      <c r="I19" s="77" t="s">
        <v>55</v>
      </c>
      <c r="J19" s="83" t="s">
        <v>57</v>
      </c>
      <c r="K19" s="77" t="s">
        <v>55</v>
      </c>
      <c r="L19" s="84" t="s">
        <v>57</v>
      </c>
      <c r="M19" s="77" t="s">
        <v>55</v>
      </c>
      <c r="N19" s="78" t="s">
        <v>57</v>
      </c>
      <c r="O19" s="30" t="s">
        <v>48</v>
      </c>
      <c r="P19" s="30" t="s">
        <v>64</v>
      </c>
      <c r="Q19" s="30" t="s">
        <v>48</v>
      </c>
      <c r="R19" s="30" t="s">
        <v>48</v>
      </c>
      <c r="S19" s="30" t="s">
        <v>64</v>
      </c>
      <c r="T19" s="30" t="s">
        <v>64</v>
      </c>
      <c r="U19" s="30" t="s">
        <v>7</v>
      </c>
      <c r="V19" s="30" t="s">
        <v>290</v>
      </c>
      <c r="W19" s="230" t="e">
        <f t="shared" si="1"/>
        <v>#N/A</v>
      </c>
      <c r="X19" s="58" t="s">
        <v>182</v>
      </c>
      <c r="Y19" s="70" t="s">
        <v>242</v>
      </c>
      <c r="Z19" s="30">
        <v>7</v>
      </c>
      <c r="AA19" s="168">
        <v>13</v>
      </c>
      <c r="AB19" s="58">
        <v>14</v>
      </c>
      <c r="AC19" s="30" t="str">
        <f t="shared" si="3"/>
        <v>No</v>
      </c>
      <c r="AD19" s="62">
        <v>40619</v>
      </c>
      <c r="AE19" s="69" t="s">
        <v>384</v>
      </c>
      <c r="AG19" s="218" t="s">
        <v>55</v>
      </c>
      <c r="AH19" s="226" t="e">
        <f>VLOOKUP($X19,'Kinchla Info'!$A$2:$Q$26,AH$2,FALSE)</f>
        <v>#N/A</v>
      </c>
      <c r="AI19" s="219" t="e">
        <f>VLOOKUP($X19,'Kinchla Info'!$A$2:$Q$26,AI$2,FALSE)</f>
        <v>#N/A</v>
      </c>
      <c r="AJ19" s="219" t="e">
        <f>VLOOKUP($X19,'Kinchla Info'!$A$2:$Q$26,AJ$2,FALSE)</f>
        <v>#N/A</v>
      </c>
      <c r="AK19" s="219" t="e">
        <f>VLOOKUP($X19,'Kinchla Info'!$A$2:$Q$26,AK$2,FALSE)</f>
        <v>#N/A</v>
      </c>
      <c r="AL19" s="219" t="e">
        <f>VLOOKUP($X19,'Kinchla Info'!$A$2:$Q$26,AL$2,FALSE)</f>
        <v>#N/A</v>
      </c>
      <c r="AM19" s="219" t="e">
        <f>VLOOKUP($X19,'Kinchla Info'!$A$2:$Q$26,AM$2,FALSE)</f>
        <v>#N/A</v>
      </c>
      <c r="AN19" s="219" t="e">
        <f>VLOOKUP($X19,'Kinchla Info'!$A$2:$Q$26,AN$2,FALSE)</f>
        <v>#N/A</v>
      </c>
      <c r="AO19" s="219" t="e">
        <f>VLOOKUP($X19,'Kinchla Info'!$A$2:$Q$26,AO$2,FALSE)</f>
        <v>#N/A</v>
      </c>
      <c r="AP19" s="219" t="e">
        <f>VLOOKUP($X19,'Kinchla Info'!$A$2:$Q$26,AP$2,FALSE)</f>
        <v>#N/A</v>
      </c>
      <c r="AQ19" s="219" t="e">
        <f>VLOOKUP($X19,'Kinchla Info'!$A$2:$Q$26,AQ$2,FALSE)</f>
        <v>#N/A</v>
      </c>
      <c r="AR19" s="219" t="e">
        <f>VLOOKUP($X19,'Kinchla Info'!$A$2:$Q$26,AR$2,FALSE)</f>
        <v>#N/A</v>
      </c>
      <c r="AS19" s="219" t="e">
        <f>VLOOKUP($X19,'Kinchla Info'!$A$2:$Q$26,AS$2,FALSE)</f>
        <v>#N/A</v>
      </c>
      <c r="AT19" s="219" t="e">
        <f>VLOOKUP($X19,'Kinchla Info'!$A$2:$Q$26,AT$2,FALSE)</f>
        <v>#N/A</v>
      </c>
      <c r="AU19" s="219" t="e">
        <f>VLOOKUP($X19,'Kinchla Info'!$A$2:$Q$26,AU$2,FALSE)</f>
        <v>#N/A</v>
      </c>
      <c r="AV19" s="219" t="e">
        <f>VLOOKUP($X19,'Kinchla Info'!$A$2:$Q$26,AV$2,FALSE)</f>
        <v>#N/A</v>
      </c>
    </row>
    <row r="20" spans="1:48" ht="43.2" x14ac:dyDescent="0.3">
      <c r="A20" s="41" t="s">
        <v>75</v>
      </c>
      <c r="B20" s="229" t="e">
        <f t="shared" si="2"/>
        <v>#N/A</v>
      </c>
      <c r="C20" s="50" t="s">
        <v>64</v>
      </c>
      <c r="D20" s="45" t="s">
        <v>130</v>
      </c>
      <c r="E20" s="74" t="s">
        <v>317</v>
      </c>
      <c r="F20" s="229" t="e">
        <f t="shared" si="0"/>
        <v>#N/A</v>
      </c>
      <c r="G20" s="77" t="s">
        <v>38</v>
      </c>
      <c r="H20" s="78">
        <v>0.68</v>
      </c>
      <c r="I20" s="77" t="s">
        <v>55</v>
      </c>
      <c r="J20" s="83" t="s">
        <v>57</v>
      </c>
      <c r="K20" s="77" t="s">
        <v>55</v>
      </c>
      <c r="L20" s="84" t="s">
        <v>57</v>
      </c>
      <c r="M20" s="77" t="s">
        <v>55</v>
      </c>
      <c r="N20" s="78" t="s">
        <v>57</v>
      </c>
      <c r="O20" s="30" t="s">
        <v>48</v>
      </c>
      <c r="P20" s="30" t="s">
        <v>64</v>
      </c>
      <c r="Q20" s="30" t="s">
        <v>48</v>
      </c>
      <c r="R20" s="30" t="s">
        <v>48</v>
      </c>
      <c r="S20" s="30" t="s">
        <v>64</v>
      </c>
      <c r="T20" s="30" t="s">
        <v>64</v>
      </c>
      <c r="U20" s="30" t="s">
        <v>7</v>
      </c>
      <c r="V20" s="30" t="s">
        <v>290</v>
      </c>
      <c r="W20" s="229" t="e">
        <f t="shared" si="1"/>
        <v>#N/A</v>
      </c>
      <c r="X20" s="58" t="s">
        <v>183</v>
      </c>
      <c r="Y20" s="70" t="s">
        <v>243</v>
      </c>
      <c r="Z20" s="30">
        <v>7</v>
      </c>
      <c r="AA20" s="168">
        <v>12</v>
      </c>
      <c r="AB20" s="58">
        <v>14</v>
      </c>
      <c r="AC20" s="30" t="str">
        <f t="shared" si="3"/>
        <v>No</v>
      </c>
      <c r="AD20" s="62">
        <v>40619</v>
      </c>
      <c r="AE20" s="69" t="s">
        <v>383</v>
      </c>
      <c r="AG20" s="218" t="s">
        <v>55</v>
      </c>
      <c r="AH20" s="226" t="e">
        <f>VLOOKUP($X20,'Kinchla Info'!$A$2:$Q$26,AH$2,FALSE)</f>
        <v>#N/A</v>
      </c>
      <c r="AI20" s="219" t="e">
        <f>VLOOKUP($X20,'Kinchla Info'!$A$2:$Q$26,AI$2,FALSE)</f>
        <v>#N/A</v>
      </c>
      <c r="AJ20" s="219" t="e">
        <f>VLOOKUP($X20,'Kinchla Info'!$A$2:$Q$26,AJ$2,FALSE)</f>
        <v>#N/A</v>
      </c>
      <c r="AK20" s="219" t="e">
        <f>VLOOKUP($X20,'Kinchla Info'!$A$2:$Q$26,AK$2,FALSE)</f>
        <v>#N/A</v>
      </c>
      <c r="AL20" s="219" t="e">
        <f>VLOOKUP($X20,'Kinchla Info'!$A$2:$Q$26,AL$2,FALSE)</f>
        <v>#N/A</v>
      </c>
      <c r="AM20" s="219" t="e">
        <f>VLOOKUP($X20,'Kinchla Info'!$A$2:$Q$26,AM$2,FALSE)</f>
        <v>#N/A</v>
      </c>
      <c r="AN20" s="219" t="e">
        <f>VLOOKUP($X20,'Kinchla Info'!$A$2:$Q$26,AN$2,FALSE)</f>
        <v>#N/A</v>
      </c>
      <c r="AO20" s="219" t="e">
        <f>VLOOKUP($X20,'Kinchla Info'!$A$2:$Q$26,AO$2,FALSE)</f>
        <v>#N/A</v>
      </c>
      <c r="AP20" s="219" t="e">
        <f>VLOOKUP($X20,'Kinchla Info'!$A$2:$Q$26,AP$2,FALSE)</f>
        <v>#N/A</v>
      </c>
      <c r="AQ20" s="219" t="e">
        <f>VLOOKUP($X20,'Kinchla Info'!$A$2:$Q$26,AQ$2,FALSE)</f>
        <v>#N/A</v>
      </c>
      <c r="AR20" s="219" t="e">
        <f>VLOOKUP($X20,'Kinchla Info'!$A$2:$Q$26,AR$2,FALSE)</f>
        <v>#N/A</v>
      </c>
      <c r="AS20" s="219" t="e">
        <f>VLOOKUP($X20,'Kinchla Info'!$A$2:$Q$26,AS$2,FALSE)</f>
        <v>#N/A</v>
      </c>
      <c r="AT20" s="219" t="e">
        <f>VLOOKUP($X20,'Kinchla Info'!$A$2:$Q$26,AT$2,FALSE)</f>
        <v>#N/A</v>
      </c>
      <c r="AU20" s="219" t="e">
        <f>VLOOKUP($X20,'Kinchla Info'!$A$2:$Q$26,AU$2,FALSE)</f>
        <v>#N/A</v>
      </c>
      <c r="AV20" s="219" t="e">
        <f>VLOOKUP($X20,'Kinchla Info'!$A$2:$Q$26,AV$2,FALSE)</f>
        <v>#N/A</v>
      </c>
    </row>
    <row r="21" spans="1:48" ht="28.8" x14ac:dyDescent="0.3">
      <c r="A21" s="41" t="s">
        <v>76</v>
      </c>
      <c r="B21" s="229" t="e">
        <f t="shared" si="2"/>
        <v>#N/A</v>
      </c>
      <c r="C21" s="50" t="s">
        <v>64</v>
      </c>
      <c r="D21" s="45" t="s">
        <v>131</v>
      </c>
      <c r="E21" s="74" t="s">
        <v>105</v>
      </c>
      <c r="F21" s="229" t="e">
        <f t="shared" si="0"/>
        <v>#N/A</v>
      </c>
      <c r="G21" s="77" t="s">
        <v>37</v>
      </c>
      <c r="H21" s="78">
        <v>0.125</v>
      </c>
      <c r="I21" s="77" t="s">
        <v>55</v>
      </c>
      <c r="J21" s="83" t="s">
        <v>57</v>
      </c>
      <c r="K21" s="77" t="s">
        <v>55</v>
      </c>
      <c r="L21" s="84" t="s">
        <v>57</v>
      </c>
      <c r="M21" s="77" t="s">
        <v>55</v>
      </c>
      <c r="N21" s="78" t="s">
        <v>57</v>
      </c>
      <c r="O21" s="30" t="s">
        <v>48</v>
      </c>
      <c r="P21" s="30" t="s">
        <v>64</v>
      </c>
      <c r="Q21" s="30" t="s">
        <v>48</v>
      </c>
      <c r="R21" s="30" t="s">
        <v>64</v>
      </c>
      <c r="S21" s="30" t="s">
        <v>64</v>
      </c>
      <c r="T21" s="30" t="s">
        <v>64</v>
      </c>
      <c r="U21" s="30" t="s">
        <v>7</v>
      </c>
      <c r="V21" s="30" t="s">
        <v>290</v>
      </c>
      <c r="W21" s="229" t="e">
        <f t="shared" si="1"/>
        <v>#N/A</v>
      </c>
      <c r="X21" s="58" t="s">
        <v>184</v>
      </c>
      <c r="Y21" s="70" t="s">
        <v>244</v>
      </c>
      <c r="Z21" s="30">
        <v>6</v>
      </c>
      <c r="AA21" s="168">
        <v>5</v>
      </c>
      <c r="AB21" s="58" t="s">
        <v>64</v>
      </c>
      <c r="AC21" s="30" t="str">
        <f t="shared" si="3"/>
        <v>No</v>
      </c>
      <c r="AD21" s="63">
        <v>41344</v>
      </c>
      <c r="AE21" s="69" t="s">
        <v>385</v>
      </c>
      <c r="AG21" s="218" t="s">
        <v>55</v>
      </c>
      <c r="AH21" s="226" t="e">
        <f>VLOOKUP($X21,'Kinchla Info'!$A$2:$Q$26,AH$2,FALSE)</f>
        <v>#N/A</v>
      </c>
      <c r="AI21" s="219" t="e">
        <f>VLOOKUP($X21,'Kinchla Info'!$A$2:$Q$26,AI$2,FALSE)</f>
        <v>#N/A</v>
      </c>
      <c r="AJ21" s="219" t="e">
        <f>VLOOKUP($X21,'Kinchla Info'!$A$2:$Q$26,AJ$2,FALSE)</f>
        <v>#N/A</v>
      </c>
      <c r="AK21" s="219" t="e">
        <f>VLOOKUP($X21,'Kinchla Info'!$A$2:$Q$26,AK$2,FALSE)</f>
        <v>#N/A</v>
      </c>
      <c r="AL21" s="219" t="e">
        <f>VLOOKUP($X21,'Kinchla Info'!$A$2:$Q$26,AL$2,FALSE)</f>
        <v>#N/A</v>
      </c>
      <c r="AM21" s="219" t="e">
        <f>VLOOKUP($X21,'Kinchla Info'!$A$2:$Q$26,AM$2,FALSE)</f>
        <v>#N/A</v>
      </c>
      <c r="AN21" s="219" t="e">
        <f>VLOOKUP($X21,'Kinchla Info'!$A$2:$Q$26,AN$2,FALSE)</f>
        <v>#N/A</v>
      </c>
      <c r="AO21" s="219" t="e">
        <f>VLOOKUP($X21,'Kinchla Info'!$A$2:$Q$26,AO$2,FALSE)</f>
        <v>#N/A</v>
      </c>
      <c r="AP21" s="219" t="e">
        <f>VLOOKUP($X21,'Kinchla Info'!$A$2:$Q$26,AP$2,FALSE)</f>
        <v>#N/A</v>
      </c>
      <c r="AQ21" s="219" t="e">
        <f>VLOOKUP($X21,'Kinchla Info'!$A$2:$Q$26,AQ$2,FALSE)</f>
        <v>#N/A</v>
      </c>
      <c r="AR21" s="219" t="e">
        <f>VLOOKUP($X21,'Kinchla Info'!$A$2:$Q$26,AR$2,FALSE)</f>
        <v>#N/A</v>
      </c>
      <c r="AS21" s="219" t="e">
        <f>VLOOKUP($X21,'Kinchla Info'!$A$2:$Q$26,AS$2,FALSE)</f>
        <v>#N/A</v>
      </c>
      <c r="AT21" s="219" t="e">
        <f>VLOOKUP($X21,'Kinchla Info'!$A$2:$Q$26,AT$2,FALSE)</f>
        <v>#N/A</v>
      </c>
      <c r="AU21" s="219" t="e">
        <f>VLOOKUP($X21,'Kinchla Info'!$A$2:$Q$26,AU$2,FALSE)</f>
        <v>#N/A</v>
      </c>
      <c r="AV21" s="219" t="e">
        <f>VLOOKUP($X21,'Kinchla Info'!$A$2:$Q$26,AV$2,FALSE)</f>
        <v>#N/A</v>
      </c>
    </row>
    <row r="22" spans="1:48" ht="57.6" x14ac:dyDescent="0.3">
      <c r="A22" s="41" t="s">
        <v>77</v>
      </c>
      <c r="B22" s="229" t="e">
        <f t="shared" si="2"/>
        <v>#N/A</v>
      </c>
      <c r="C22" s="50" t="s">
        <v>302</v>
      </c>
      <c r="D22" s="45" t="s">
        <v>132</v>
      </c>
      <c r="E22" s="74" t="s">
        <v>317</v>
      </c>
      <c r="F22" s="229" t="e">
        <f t="shared" si="0"/>
        <v>#N/A</v>
      </c>
      <c r="G22" s="77" t="s">
        <v>38</v>
      </c>
      <c r="H22" s="78">
        <v>0.68</v>
      </c>
      <c r="I22" s="77" t="s">
        <v>55</v>
      </c>
      <c r="J22" s="83" t="s">
        <v>57</v>
      </c>
      <c r="K22" s="77" t="s">
        <v>55</v>
      </c>
      <c r="L22" s="84" t="s">
        <v>57</v>
      </c>
      <c r="M22" s="77" t="s">
        <v>55</v>
      </c>
      <c r="N22" s="78" t="s">
        <v>57</v>
      </c>
      <c r="O22" s="30" t="s">
        <v>48</v>
      </c>
      <c r="P22" s="30" t="s">
        <v>64</v>
      </c>
      <c r="Q22" s="30" t="s">
        <v>48</v>
      </c>
      <c r="R22" s="30" t="s">
        <v>48</v>
      </c>
      <c r="S22" s="30" t="s">
        <v>64</v>
      </c>
      <c r="T22" s="30" t="s">
        <v>64</v>
      </c>
      <c r="U22" s="30" t="s">
        <v>7</v>
      </c>
      <c r="V22" s="30" t="s">
        <v>290</v>
      </c>
      <c r="W22" s="229" t="e">
        <f t="shared" si="1"/>
        <v>#N/A</v>
      </c>
      <c r="X22" s="58" t="s">
        <v>185</v>
      </c>
      <c r="Y22" s="70" t="s">
        <v>245</v>
      </c>
      <c r="Z22" s="30">
        <v>8</v>
      </c>
      <c r="AA22" s="168">
        <v>20</v>
      </c>
      <c r="AB22" s="58">
        <v>24</v>
      </c>
      <c r="AC22" s="30" t="str">
        <f t="shared" si="3"/>
        <v>No</v>
      </c>
      <c r="AD22" s="62">
        <v>41340</v>
      </c>
      <c r="AE22" s="2" t="s">
        <v>379</v>
      </c>
      <c r="AG22" s="218" t="s">
        <v>55</v>
      </c>
      <c r="AH22" s="226" t="e">
        <f>VLOOKUP($X22,'Kinchla Info'!$A$2:$Q$26,AH$2,FALSE)</f>
        <v>#N/A</v>
      </c>
      <c r="AI22" s="219" t="e">
        <f>VLOOKUP($X22,'Kinchla Info'!$A$2:$Q$26,AI$2,FALSE)</f>
        <v>#N/A</v>
      </c>
      <c r="AJ22" s="219" t="e">
        <f>VLOOKUP($X22,'Kinchla Info'!$A$2:$Q$26,AJ$2,FALSE)</f>
        <v>#N/A</v>
      </c>
      <c r="AK22" s="219" t="e">
        <f>VLOOKUP($X22,'Kinchla Info'!$A$2:$Q$26,AK$2,FALSE)</f>
        <v>#N/A</v>
      </c>
      <c r="AL22" s="219" t="e">
        <f>VLOOKUP($X22,'Kinchla Info'!$A$2:$Q$26,AL$2,FALSE)</f>
        <v>#N/A</v>
      </c>
      <c r="AM22" s="219" t="e">
        <f>VLOOKUP($X22,'Kinchla Info'!$A$2:$Q$26,AM$2,FALSE)</f>
        <v>#N/A</v>
      </c>
      <c r="AN22" s="219" t="e">
        <f>VLOOKUP($X22,'Kinchla Info'!$A$2:$Q$26,AN$2,FALSE)</f>
        <v>#N/A</v>
      </c>
      <c r="AO22" s="219" t="e">
        <f>VLOOKUP($X22,'Kinchla Info'!$A$2:$Q$26,AO$2,FALSE)</f>
        <v>#N/A</v>
      </c>
      <c r="AP22" s="219" t="e">
        <f>VLOOKUP($X22,'Kinchla Info'!$A$2:$Q$26,AP$2,FALSE)</f>
        <v>#N/A</v>
      </c>
      <c r="AQ22" s="219" t="e">
        <f>VLOOKUP($X22,'Kinchla Info'!$A$2:$Q$26,AQ$2,FALSE)</f>
        <v>#N/A</v>
      </c>
      <c r="AR22" s="219" t="e">
        <f>VLOOKUP($X22,'Kinchla Info'!$A$2:$Q$26,AR$2,FALSE)</f>
        <v>#N/A</v>
      </c>
      <c r="AS22" s="219" t="e">
        <f>VLOOKUP($X22,'Kinchla Info'!$A$2:$Q$26,AS$2,FALSE)</f>
        <v>#N/A</v>
      </c>
      <c r="AT22" s="219" t="e">
        <f>VLOOKUP($X22,'Kinchla Info'!$A$2:$Q$26,AT$2,FALSE)</f>
        <v>#N/A</v>
      </c>
      <c r="AU22" s="219" t="e">
        <f>VLOOKUP($X22,'Kinchla Info'!$A$2:$Q$26,AU$2,FALSE)</f>
        <v>#N/A</v>
      </c>
      <c r="AV22" s="219" t="e">
        <f>VLOOKUP($X22,'Kinchla Info'!$A$2:$Q$26,AV$2,FALSE)</f>
        <v>#N/A</v>
      </c>
    </row>
    <row r="23" spans="1:48" ht="28.8" x14ac:dyDescent="0.3">
      <c r="A23" s="41" t="s">
        <v>78</v>
      </c>
      <c r="B23" s="229" t="e">
        <f t="shared" si="2"/>
        <v>#N/A</v>
      </c>
      <c r="C23" s="50" t="s">
        <v>64</v>
      </c>
      <c r="D23" s="45" t="s">
        <v>133</v>
      </c>
      <c r="E23" s="74" t="s">
        <v>105</v>
      </c>
      <c r="F23" s="229" t="e">
        <f t="shared" si="0"/>
        <v>#N/A</v>
      </c>
      <c r="G23" s="77" t="s">
        <v>37</v>
      </c>
      <c r="H23" s="78">
        <v>0.125</v>
      </c>
      <c r="I23" s="77" t="s">
        <v>55</v>
      </c>
      <c r="J23" s="83" t="s">
        <v>57</v>
      </c>
      <c r="K23" s="77" t="s">
        <v>55</v>
      </c>
      <c r="L23" s="84" t="s">
        <v>57</v>
      </c>
      <c r="M23" s="77" t="s">
        <v>55</v>
      </c>
      <c r="N23" s="78" t="s">
        <v>57</v>
      </c>
      <c r="O23" s="30" t="s">
        <v>48</v>
      </c>
      <c r="P23" s="30" t="s">
        <v>64</v>
      </c>
      <c r="Q23" s="30" t="s">
        <v>48</v>
      </c>
      <c r="R23" s="30" t="s">
        <v>64</v>
      </c>
      <c r="S23" s="30" t="s">
        <v>64</v>
      </c>
      <c r="T23" s="30" t="s">
        <v>64</v>
      </c>
      <c r="U23" s="30" t="s">
        <v>7</v>
      </c>
      <c r="V23" s="30" t="s">
        <v>290</v>
      </c>
      <c r="W23" s="229" t="e">
        <f t="shared" si="1"/>
        <v>#N/A</v>
      </c>
      <c r="X23" s="58" t="s">
        <v>186</v>
      </c>
      <c r="Y23" s="70" t="s">
        <v>246</v>
      </c>
      <c r="Z23" s="30">
        <v>8</v>
      </c>
      <c r="AA23" s="168">
        <v>18</v>
      </c>
      <c r="AB23" s="58" t="s">
        <v>64</v>
      </c>
      <c r="AC23" s="30" t="str">
        <f t="shared" si="3"/>
        <v>No</v>
      </c>
      <c r="AD23" s="62">
        <v>42566</v>
      </c>
      <c r="AE23" s="2" t="s">
        <v>379</v>
      </c>
      <c r="AG23" s="218" t="s">
        <v>55</v>
      </c>
      <c r="AH23" s="226" t="e">
        <f>VLOOKUP($X23,'Kinchla Info'!$A$2:$Q$26,AH$2,FALSE)</f>
        <v>#N/A</v>
      </c>
      <c r="AI23" s="219" t="e">
        <f>VLOOKUP($X23,'Kinchla Info'!$A$2:$Q$26,AI$2,FALSE)</f>
        <v>#N/A</v>
      </c>
      <c r="AJ23" s="219" t="e">
        <f>VLOOKUP($X23,'Kinchla Info'!$A$2:$Q$26,AJ$2,FALSE)</f>
        <v>#N/A</v>
      </c>
      <c r="AK23" s="219" t="e">
        <f>VLOOKUP($X23,'Kinchla Info'!$A$2:$Q$26,AK$2,FALSE)</f>
        <v>#N/A</v>
      </c>
      <c r="AL23" s="219" t="e">
        <f>VLOOKUP($X23,'Kinchla Info'!$A$2:$Q$26,AL$2,FALSE)</f>
        <v>#N/A</v>
      </c>
      <c r="AM23" s="219" t="e">
        <f>VLOOKUP($X23,'Kinchla Info'!$A$2:$Q$26,AM$2,FALSE)</f>
        <v>#N/A</v>
      </c>
      <c r="AN23" s="219" t="e">
        <f>VLOOKUP($X23,'Kinchla Info'!$A$2:$Q$26,AN$2,FALSE)</f>
        <v>#N/A</v>
      </c>
      <c r="AO23" s="219" t="e">
        <f>VLOOKUP($X23,'Kinchla Info'!$A$2:$Q$26,AO$2,FALSE)</f>
        <v>#N/A</v>
      </c>
      <c r="AP23" s="219" t="e">
        <f>VLOOKUP($X23,'Kinchla Info'!$A$2:$Q$26,AP$2,FALSE)</f>
        <v>#N/A</v>
      </c>
      <c r="AQ23" s="219" t="e">
        <f>VLOOKUP($X23,'Kinchla Info'!$A$2:$Q$26,AQ$2,FALSE)</f>
        <v>#N/A</v>
      </c>
      <c r="AR23" s="219" t="e">
        <f>VLOOKUP($X23,'Kinchla Info'!$A$2:$Q$26,AR$2,FALSE)</f>
        <v>#N/A</v>
      </c>
      <c r="AS23" s="219" t="e">
        <f>VLOOKUP($X23,'Kinchla Info'!$A$2:$Q$26,AS$2,FALSE)</f>
        <v>#N/A</v>
      </c>
      <c r="AT23" s="219" t="e">
        <f>VLOOKUP($X23,'Kinchla Info'!$A$2:$Q$26,AT$2,FALSE)</f>
        <v>#N/A</v>
      </c>
      <c r="AU23" s="219" t="e">
        <f>VLOOKUP($X23,'Kinchla Info'!$A$2:$Q$26,AU$2,FALSE)</f>
        <v>#N/A</v>
      </c>
      <c r="AV23" s="219" t="e">
        <f>VLOOKUP($X23,'Kinchla Info'!$A$2:$Q$26,AV$2,FALSE)</f>
        <v>#N/A</v>
      </c>
    </row>
    <row r="24" spans="1:48" ht="43.2" x14ac:dyDescent="0.3">
      <c r="A24" s="41" t="s">
        <v>79</v>
      </c>
      <c r="B24" s="229" t="e">
        <f t="shared" si="2"/>
        <v>#N/A</v>
      </c>
      <c r="C24" s="50" t="s">
        <v>303</v>
      </c>
      <c r="D24" s="45" t="s">
        <v>2</v>
      </c>
      <c r="E24" s="74" t="s">
        <v>317</v>
      </c>
      <c r="F24" s="229" t="e">
        <f t="shared" si="0"/>
        <v>#N/A</v>
      </c>
      <c r="G24" s="77" t="s">
        <v>38</v>
      </c>
      <c r="H24" s="78">
        <v>0.68</v>
      </c>
      <c r="I24" s="77" t="s">
        <v>55</v>
      </c>
      <c r="J24" s="83" t="s">
        <v>57</v>
      </c>
      <c r="K24" s="77" t="s">
        <v>55</v>
      </c>
      <c r="L24" s="84" t="s">
        <v>57</v>
      </c>
      <c r="M24" s="77" t="s">
        <v>55</v>
      </c>
      <c r="N24" s="78" t="s">
        <v>57</v>
      </c>
      <c r="O24" s="30" t="s">
        <v>48</v>
      </c>
      <c r="P24" s="30" t="s">
        <v>64</v>
      </c>
      <c r="Q24" s="30" t="s">
        <v>48</v>
      </c>
      <c r="R24" s="30" t="s">
        <v>48</v>
      </c>
      <c r="S24" s="30" t="s">
        <v>64</v>
      </c>
      <c r="T24" s="30" t="s">
        <v>64</v>
      </c>
      <c r="U24" s="30" t="s">
        <v>7</v>
      </c>
      <c r="V24" s="30" t="s">
        <v>47</v>
      </c>
      <c r="W24" s="229" t="e">
        <f t="shared" si="1"/>
        <v>#N/A</v>
      </c>
      <c r="X24" s="58" t="s">
        <v>187</v>
      </c>
      <c r="Y24" s="70" t="s">
        <v>247</v>
      </c>
      <c r="Z24" s="30">
        <v>19</v>
      </c>
      <c r="AA24" s="168">
        <v>26</v>
      </c>
      <c r="AB24" s="58">
        <v>31</v>
      </c>
      <c r="AC24" s="30" t="str">
        <f t="shared" si="3"/>
        <v>No</v>
      </c>
      <c r="AD24" s="62">
        <v>41894</v>
      </c>
      <c r="AE24" s="2" t="s">
        <v>379</v>
      </c>
      <c r="AG24" s="218" t="s">
        <v>55</v>
      </c>
      <c r="AH24" s="226" t="e">
        <f>VLOOKUP($X24,'Kinchla Info'!$A$2:$Q$26,AH$2,FALSE)</f>
        <v>#N/A</v>
      </c>
      <c r="AI24" s="219" t="e">
        <f>VLOOKUP($X24,'Kinchla Info'!$A$2:$Q$26,AI$2,FALSE)</f>
        <v>#N/A</v>
      </c>
      <c r="AJ24" s="219" t="e">
        <f>VLOOKUP($X24,'Kinchla Info'!$A$2:$Q$26,AJ$2,FALSE)</f>
        <v>#N/A</v>
      </c>
      <c r="AK24" s="219" t="e">
        <f>VLOOKUP($X24,'Kinchla Info'!$A$2:$Q$26,AK$2,FALSE)</f>
        <v>#N/A</v>
      </c>
      <c r="AL24" s="219" t="e">
        <f>VLOOKUP($X24,'Kinchla Info'!$A$2:$Q$26,AL$2,FALSE)</f>
        <v>#N/A</v>
      </c>
      <c r="AM24" s="219" t="e">
        <f>VLOOKUP($X24,'Kinchla Info'!$A$2:$Q$26,AM$2,FALSE)</f>
        <v>#N/A</v>
      </c>
      <c r="AN24" s="219" t="e">
        <f>VLOOKUP($X24,'Kinchla Info'!$A$2:$Q$26,AN$2,FALSE)</f>
        <v>#N/A</v>
      </c>
      <c r="AO24" s="219" t="e">
        <f>VLOOKUP($X24,'Kinchla Info'!$A$2:$Q$26,AO$2,FALSE)</f>
        <v>#N/A</v>
      </c>
      <c r="AP24" s="219" t="e">
        <f>VLOOKUP($X24,'Kinchla Info'!$A$2:$Q$26,AP$2,FALSE)</f>
        <v>#N/A</v>
      </c>
      <c r="AQ24" s="219" t="e">
        <f>VLOOKUP($X24,'Kinchla Info'!$A$2:$Q$26,AQ$2,FALSE)</f>
        <v>#N/A</v>
      </c>
      <c r="AR24" s="219" t="e">
        <f>VLOOKUP($X24,'Kinchla Info'!$A$2:$Q$26,AR$2,FALSE)</f>
        <v>#N/A</v>
      </c>
      <c r="AS24" s="219" t="e">
        <f>VLOOKUP($X24,'Kinchla Info'!$A$2:$Q$26,AS$2,FALSE)</f>
        <v>#N/A</v>
      </c>
      <c r="AT24" s="219" t="e">
        <f>VLOOKUP($X24,'Kinchla Info'!$A$2:$Q$26,AT$2,FALSE)</f>
        <v>#N/A</v>
      </c>
      <c r="AU24" s="219" t="e">
        <f>VLOOKUP($X24,'Kinchla Info'!$A$2:$Q$26,AU$2,FALSE)</f>
        <v>#N/A</v>
      </c>
      <c r="AV24" s="219" t="e">
        <f>VLOOKUP($X24,'Kinchla Info'!$A$2:$Q$26,AV$2,FALSE)</f>
        <v>#N/A</v>
      </c>
    </row>
    <row r="25" spans="1:48" ht="28.8" x14ac:dyDescent="0.3">
      <c r="A25" s="41" t="s">
        <v>80</v>
      </c>
      <c r="B25" s="229" t="e">
        <f t="shared" si="2"/>
        <v>#N/A</v>
      </c>
      <c r="C25" s="50" t="s">
        <v>81</v>
      </c>
      <c r="D25" s="45" t="s">
        <v>134</v>
      </c>
      <c r="E25" s="74" t="s">
        <v>105</v>
      </c>
      <c r="F25" s="229" t="e">
        <f t="shared" si="0"/>
        <v>#N/A</v>
      </c>
      <c r="G25" s="77" t="s">
        <v>37</v>
      </c>
      <c r="H25" s="78">
        <v>0.125</v>
      </c>
      <c r="I25" s="77" t="s">
        <v>55</v>
      </c>
      <c r="J25" s="83" t="s">
        <v>57</v>
      </c>
      <c r="K25" s="77" t="s">
        <v>55</v>
      </c>
      <c r="L25" s="84" t="s">
        <v>57</v>
      </c>
      <c r="M25" s="77" t="s">
        <v>55</v>
      </c>
      <c r="N25" s="78" t="s">
        <v>57</v>
      </c>
      <c r="O25" s="30" t="s">
        <v>48</v>
      </c>
      <c r="P25" s="30" t="s">
        <v>64</v>
      </c>
      <c r="Q25" s="30" t="s">
        <v>48</v>
      </c>
      <c r="R25" s="30" t="s">
        <v>64</v>
      </c>
      <c r="S25" s="30" t="s">
        <v>64</v>
      </c>
      <c r="T25" s="30" t="s">
        <v>64</v>
      </c>
      <c r="U25" s="30" t="s">
        <v>7</v>
      </c>
      <c r="V25" s="30" t="s">
        <v>290</v>
      </c>
      <c r="W25" s="229" t="e">
        <f t="shared" si="1"/>
        <v>#N/A</v>
      </c>
      <c r="X25" s="58" t="s">
        <v>188</v>
      </c>
      <c r="Y25" s="70" t="s">
        <v>248</v>
      </c>
      <c r="Z25" s="30">
        <v>8</v>
      </c>
      <c r="AA25" s="168">
        <v>16</v>
      </c>
      <c r="AB25" s="58" t="s">
        <v>64</v>
      </c>
      <c r="AC25" s="30" t="str">
        <f t="shared" si="3"/>
        <v>No</v>
      </c>
      <c r="AD25" s="62">
        <v>40777</v>
      </c>
      <c r="AE25" s="2" t="s">
        <v>379</v>
      </c>
      <c r="AG25" s="218" t="s">
        <v>55</v>
      </c>
      <c r="AH25" s="226" t="e">
        <f>VLOOKUP($X25,'Kinchla Info'!$A$2:$Q$26,AH$2,FALSE)</f>
        <v>#N/A</v>
      </c>
      <c r="AI25" s="219" t="e">
        <f>VLOOKUP($X25,'Kinchla Info'!$A$2:$Q$26,AI$2,FALSE)</f>
        <v>#N/A</v>
      </c>
      <c r="AJ25" s="219" t="e">
        <f>VLOOKUP($X25,'Kinchla Info'!$A$2:$Q$26,AJ$2,FALSE)</f>
        <v>#N/A</v>
      </c>
      <c r="AK25" s="219" t="e">
        <f>VLOOKUP($X25,'Kinchla Info'!$A$2:$Q$26,AK$2,FALSE)</f>
        <v>#N/A</v>
      </c>
      <c r="AL25" s="219" t="e">
        <f>VLOOKUP($X25,'Kinchla Info'!$A$2:$Q$26,AL$2,FALSE)</f>
        <v>#N/A</v>
      </c>
      <c r="AM25" s="219" t="e">
        <f>VLOOKUP($X25,'Kinchla Info'!$A$2:$Q$26,AM$2,FALSE)</f>
        <v>#N/A</v>
      </c>
      <c r="AN25" s="219" t="e">
        <f>VLOOKUP($X25,'Kinchla Info'!$A$2:$Q$26,AN$2,FALSE)</f>
        <v>#N/A</v>
      </c>
      <c r="AO25" s="219" t="e">
        <f>VLOOKUP($X25,'Kinchla Info'!$A$2:$Q$26,AO$2,FALSE)</f>
        <v>#N/A</v>
      </c>
      <c r="AP25" s="219" t="e">
        <f>VLOOKUP($X25,'Kinchla Info'!$A$2:$Q$26,AP$2,FALSE)</f>
        <v>#N/A</v>
      </c>
      <c r="AQ25" s="219" t="e">
        <f>VLOOKUP($X25,'Kinchla Info'!$A$2:$Q$26,AQ$2,FALSE)</f>
        <v>#N/A</v>
      </c>
      <c r="AR25" s="219" t="e">
        <f>VLOOKUP($X25,'Kinchla Info'!$A$2:$Q$26,AR$2,FALSE)</f>
        <v>#N/A</v>
      </c>
      <c r="AS25" s="219" t="e">
        <f>VLOOKUP($X25,'Kinchla Info'!$A$2:$Q$26,AS$2,FALSE)</f>
        <v>#N/A</v>
      </c>
      <c r="AT25" s="219" t="e">
        <f>VLOOKUP($X25,'Kinchla Info'!$A$2:$Q$26,AT$2,FALSE)</f>
        <v>#N/A</v>
      </c>
      <c r="AU25" s="219" t="e">
        <f>VLOOKUP($X25,'Kinchla Info'!$A$2:$Q$26,AU$2,FALSE)</f>
        <v>#N/A</v>
      </c>
      <c r="AV25" s="219" t="e">
        <f>VLOOKUP($X25,'Kinchla Info'!$A$2:$Q$26,AV$2,FALSE)</f>
        <v>#N/A</v>
      </c>
    </row>
    <row r="26" spans="1:48" ht="43.2" x14ac:dyDescent="0.3">
      <c r="A26" s="41" t="s">
        <v>82</v>
      </c>
      <c r="B26" s="229" t="e">
        <f t="shared" si="2"/>
        <v>#N/A</v>
      </c>
      <c r="C26" s="50" t="s">
        <v>64</v>
      </c>
      <c r="D26" s="45" t="s">
        <v>135</v>
      </c>
      <c r="E26" s="74" t="s">
        <v>328</v>
      </c>
      <c r="F26" s="229" t="e">
        <f t="shared" si="0"/>
        <v>#N/A</v>
      </c>
      <c r="G26" s="77" t="s">
        <v>361</v>
      </c>
      <c r="H26" s="78" t="s">
        <v>363</v>
      </c>
      <c r="I26" s="77" t="s">
        <v>55</v>
      </c>
      <c r="J26" s="83" t="s">
        <v>57</v>
      </c>
      <c r="K26" s="77" t="s">
        <v>55</v>
      </c>
      <c r="L26" s="84" t="s">
        <v>57</v>
      </c>
      <c r="M26" s="77" t="s">
        <v>55</v>
      </c>
      <c r="N26" s="78" t="s">
        <v>57</v>
      </c>
      <c r="O26" s="30" t="s">
        <v>48</v>
      </c>
      <c r="P26" s="30" t="s">
        <v>64</v>
      </c>
      <c r="Q26" s="30" t="s">
        <v>48</v>
      </c>
      <c r="R26" s="30" t="s">
        <v>48</v>
      </c>
      <c r="S26" s="30" t="s">
        <v>64</v>
      </c>
      <c r="T26" s="30" t="s">
        <v>64</v>
      </c>
      <c r="U26" s="30" t="s">
        <v>168</v>
      </c>
      <c r="V26" s="30" t="s">
        <v>47</v>
      </c>
      <c r="W26" s="229" t="e">
        <f t="shared" si="1"/>
        <v>#N/A</v>
      </c>
      <c r="X26" s="30" t="s">
        <v>189</v>
      </c>
      <c r="Y26" s="70" t="s">
        <v>249</v>
      </c>
      <c r="Z26" s="30">
        <v>16</v>
      </c>
      <c r="AA26" s="168">
        <v>19</v>
      </c>
      <c r="AB26" s="58">
        <v>22</v>
      </c>
      <c r="AC26" s="30" t="str">
        <f t="shared" si="3"/>
        <v>For Food Contact Surfaces</v>
      </c>
      <c r="AD26" s="62">
        <v>42158</v>
      </c>
      <c r="AE26" s="2" t="s">
        <v>379</v>
      </c>
      <c r="AG26" s="218" t="s">
        <v>55</v>
      </c>
      <c r="AH26" s="226" t="e">
        <f>VLOOKUP($X26,'Kinchla Info'!$A$2:$Q$26,AH$2,FALSE)</f>
        <v>#N/A</v>
      </c>
      <c r="AI26" s="219" t="e">
        <f>VLOOKUP($X26,'Kinchla Info'!$A$2:$Q$26,AI$2,FALSE)</f>
        <v>#N/A</v>
      </c>
      <c r="AJ26" s="219" t="e">
        <f>VLOOKUP($X26,'Kinchla Info'!$A$2:$Q$26,AJ$2,FALSE)</f>
        <v>#N/A</v>
      </c>
      <c r="AK26" s="219" t="e">
        <f>VLOOKUP($X26,'Kinchla Info'!$A$2:$Q$26,AK$2,FALSE)</f>
        <v>#N/A</v>
      </c>
      <c r="AL26" s="219" t="e">
        <f>VLOOKUP($X26,'Kinchla Info'!$A$2:$Q$26,AL$2,FALSE)</f>
        <v>#N/A</v>
      </c>
      <c r="AM26" s="219" t="e">
        <f>VLOOKUP($X26,'Kinchla Info'!$A$2:$Q$26,AM$2,FALSE)</f>
        <v>#N/A</v>
      </c>
      <c r="AN26" s="219" t="e">
        <f>VLOOKUP($X26,'Kinchla Info'!$A$2:$Q$26,AN$2,FALSE)</f>
        <v>#N/A</v>
      </c>
      <c r="AO26" s="219" t="e">
        <f>VLOOKUP($X26,'Kinchla Info'!$A$2:$Q$26,AO$2,FALSE)</f>
        <v>#N/A</v>
      </c>
      <c r="AP26" s="219" t="e">
        <f>VLOOKUP($X26,'Kinchla Info'!$A$2:$Q$26,AP$2,FALSE)</f>
        <v>#N/A</v>
      </c>
      <c r="AQ26" s="219" t="e">
        <f>VLOOKUP($X26,'Kinchla Info'!$A$2:$Q$26,AQ$2,FALSE)</f>
        <v>#N/A</v>
      </c>
      <c r="AR26" s="219" t="e">
        <f>VLOOKUP($X26,'Kinchla Info'!$A$2:$Q$26,AR$2,FALSE)</f>
        <v>#N/A</v>
      </c>
      <c r="AS26" s="219" t="e">
        <f>VLOOKUP($X26,'Kinchla Info'!$A$2:$Q$26,AS$2,FALSE)</f>
        <v>#N/A</v>
      </c>
      <c r="AT26" s="219" t="e">
        <f>VLOOKUP($X26,'Kinchla Info'!$A$2:$Q$26,AT$2,FALSE)</f>
        <v>#N/A</v>
      </c>
      <c r="AU26" s="219" t="e">
        <f>VLOOKUP($X26,'Kinchla Info'!$A$2:$Q$26,AU$2,FALSE)</f>
        <v>#N/A</v>
      </c>
      <c r="AV26" s="219" t="e">
        <f>VLOOKUP($X26,'Kinchla Info'!$A$2:$Q$26,AV$2,FALSE)</f>
        <v>#N/A</v>
      </c>
    </row>
    <row r="27" spans="1:48" ht="28.8" x14ac:dyDescent="0.3">
      <c r="A27" s="41" t="s">
        <v>83</v>
      </c>
      <c r="B27" s="229" t="e">
        <f t="shared" si="2"/>
        <v>#N/A</v>
      </c>
      <c r="C27" s="50" t="s">
        <v>64</v>
      </c>
      <c r="D27" s="45" t="s">
        <v>136</v>
      </c>
      <c r="E27" s="74" t="s">
        <v>329</v>
      </c>
      <c r="F27" s="229" t="e">
        <f t="shared" si="0"/>
        <v>#N/A</v>
      </c>
      <c r="G27" s="77" t="s">
        <v>362</v>
      </c>
      <c r="H27" s="78">
        <v>0.995</v>
      </c>
      <c r="I27" s="77" t="s">
        <v>55</v>
      </c>
      <c r="J27" s="83" t="s">
        <v>57</v>
      </c>
      <c r="K27" s="77" t="s">
        <v>55</v>
      </c>
      <c r="L27" s="84" t="s">
        <v>57</v>
      </c>
      <c r="M27" s="77" t="s">
        <v>55</v>
      </c>
      <c r="N27" s="78" t="s">
        <v>57</v>
      </c>
      <c r="O27" s="30" t="s">
        <v>48</v>
      </c>
      <c r="P27" s="30" t="s">
        <v>64</v>
      </c>
      <c r="Q27" s="30" t="s">
        <v>48</v>
      </c>
      <c r="R27" s="30" t="s">
        <v>64</v>
      </c>
      <c r="S27" s="30" t="s">
        <v>64</v>
      </c>
      <c r="T27" s="30" t="s">
        <v>64</v>
      </c>
      <c r="U27" s="30" t="s">
        <v>7</v>
      </c>
      <c r="V27" s="30" t="s">
        <v>290</v>
      </c>
      <c r="W27" s="229" t="e">
        <f t="shared" si="1"/>
        <v>#N/A</v>
      </c>
      <c r="X27" s="58" t="s">
        <v>190</v>
      </c>
      <c r="Y27" s="70" t="s">
        <v>250</v>
      </c>
      <c r="Z27" s="30">
        <v>5</v>
      </c>
      <c r="AA27" s="168">
        <v>6</v>
      </c>
      <c r="AB27" s="58" t="s">
        <v>64</v>
      </c>
      <c r="AC27" s="30" t="str">
        <f t="shared" si="3"/>
        <v>No</v>
      </c>
      <c r="AD27" s="62">
        <v>42324</v>
      </c>
      <c r="AE27" s="2" t="s">
        <v>379</v>
      </c>
      <c r="AG27" s="218" t="s">
        <v>55</v>
      </c>
      <c r="AH27" s="226" t="e">
        <f>VLOOKUP($X27,'Kinchla Info'!$A$2:$Q$26,AH$2,FALSE)</f>
        <v>#N/A</v>
      </c>
      <c r="AI27" s="219" t="e">
        <f>VLOOKUP($X27,'Kinchla Info'!$A$2:$Q$26,AI$2,FALSE)</f>
        <v>#N/A</v>
      </c>
      <c r="AJ27" s="219" t="e">
        <f>VLOOKUP($X27,'Kinchla Info'!$A$2:$Q$26,AJ$2,FALSE)</f>
        <v>#N/A</v>
      </c>
      <c r="AK27" s="219" t="e">
        <f>VLOOKUP($X27,'Kinchla Info'!$A$2:$Q$26,AK$2,FALSE)</f>
        <v>#N/A</v>
      </c>
      <c r="AL27" s="219" t="e">
        <f>VLOOKUP($X27,'Kinchla Info'!$A$2:$Q$26,AL$2,FALSE)</f>
        <v>#N/A</v>
      </c>
      <c r="AM27" s="219" t="e">
        <f>VLOOKUP($X27,'Kinchla Info'!$A$2:$Q$26,AM$2,FALSE)</f>
        <v>#N/A</v>
      </c>
      <c r="AN27" s="219" t="e">
        <f>VLOOKUP($X27,'Kinchla Info'!$A$2:$Q$26,AN$2,FALSE)</f>
        <v>#N/A</v>
      </c>
      <c r="AO27" s="219" t="e">
        <f>VLOOKUP($X27,'Kinchla Info'!$A$2:$Q$26,AO$2,FALSE)</f>
        <v>#N/A</v>
      </c>
      <c r="AP27" s="219" t="e">
        <f>VLOOKUP($X27,'Kinchla Info'!$A$2:$Q$26,AP$2,FALSE)</f>
        <v>#N/A</v>
      </c>
      <c r="AQ27" s="219" t="e">
        <f>VLOOKUP($X27,'Kinchla Info'!$A$2:$Q$26,AQ$2,FALSE)</f>
        <v>#N/A</v>
      </c>
      <c r="AR27" s="219" t="e">
        <f>VLOOKUP($X27,'Kinchla Info'!$A$2:$Q$26,AR$2,FALSE)</f>
        <v>#N/A</v>
      </c>
      <c r="AS27" s="219" t="e">
        <f>VLOOKUP($X27,'Kinchla Info'!$A$2:$Q$26,AS$2,FALSE)</f>
        <v>#N/A</v>
      </c>
      <c r="AT27" s="219" t="e">
        <f>VLOOKUP($X27,'Kinchla Info'!$A$2:$Q$26,AT$2,FALSE)</f>
        <v>#N/A</v>
      </c>
      <c r="AU27" s="219" t="e">
        <f>VLOOKUP($X27,'Kinchla Info'!$A$2:$Q$26,AU$2,FALSE)</f>
        <v>#N/A</v>
      </c>
      <c r="AV27" s="219" t="e">
        <f>VLOOKUP($X27,'Kinchla Info'!$A$2:$Q$26,AV$2,FALSE)</f>
        <v>#N/A</v>
      </c>
    </row>
    <row r="28" spans="1:48" ht="57.6" x14ac:dyDescent="0.3">
      <c r="A28" s="41" t="s">
        <v>84</v>
      </c>
      <c r="B28" s="229" t="e">
        <f t="shared" si="2"/>
        <v>#N/A</v>
      </c>
      <c r="C28" s="50" t="s">
        <v>64</v>
      </c>
      <c r="D28" s="45" t="s">
        <v>137</v>
      </c>
      <c r="E28" s="74" t="s">
        <v>330</v>
      </c>
      <c r="F28" s="229" t="e">
        <f t="shared" si="0"/>
        <v>#N/A</v>
      </c>
      <c r="G28" s="77" t="s">
        <v>44</v>
      </c>
      <c r="H28" s="78">
        <v>0.27</v>
      </c>
      <c r="I28" s="77" t="s">
        <v>55</v>
      </c>
      <c r="J28" s="83" t="s">
        <v>57</v>
      </c>
      <c r="K28" s="77" t="s">
        <v>55</v>
      </c>
      <c r="L28" s="84" t="s">
        <v>57</v>
      </c>
      <c r="M28" s="77" t="s">
        <v>55</v>
      </c>
      <c r="N28" s="78" t="s">
        <v>57</v>
      </c>
      <c r="O28" s="30" t="s">
        <v>64</v>
      </c>
      <c r="P28" s="30" t="s">
        <v>64</v>
      </c>
      <c r="Q28" s="30" t="s">
        <v>48</v>
      </c>
      <c r="R28" s="30" t="s">
        <v>48</v>
      </c>
      <c r="S28" s="30" t="s">
        <v>64</v>
      </c>
      <c r="T28" s="30" t="s">
        <v>64</v>
      </c>
      <c r="U28" s="30" t="s">
        <v>7</v>
      </c>
      <c r="V28" s="30" t="s">
        <v>290</v>
      </c>
      <c r="W28" s="229" t="e">
        <f t="shared" si="1"/>
        <v>#N/A</v>
      </c>
      <c r="X28" s="58" t="s">
        <v>191</v>
      </c>
      <c r="Y28" s="70" t="s">
        <v>251</v>
      </c>
      <c r="Z28" s="167">
        <v>5</v>
      </c>
      <c r="AA28" s="168" t="s">
        <v>64</v>
      </c>
      <c r="AB28" s="58">
        <v>4</v>
      </c>
      <c r="AC28" s="30" t="str">
        <f t="shared" si="3"/>
        <v>No</v>
      </c>
      <c r="AD28" s="65">
        <v>40809</v>
      </c>
      <c r="AE28" s="2" t="s">
        <v>379</v>
      </c>
      <c r="AG28" s="218" t="s">
        <v>55</v>
      </c>
      <c r="AH28" s="226" t="e">
        <f>VLOOKUP($X28,'Kinchla Info'!$A$2:$Q$26,AH$2,FALSE)</f>
        <v>#N/A</v>
      </c>
      <c r="AI28" s="219" t="e">
        <f>VLOOKUP($X28,'Kinchla Info'!$A$2:$Q$26,AI$2,FALSE)</f>
        <v>#N/A</v>
      </c>
      <c r="AJ28" s="219" t="e">
        <f>VLOOKUP($X28,'Kinchla Info'!$A$2:$Q$26,AJ$2,FALSE)</f>
        <v>#N/A</v>
      </c>
      <c r="AK28" s="219" t="e">
        <f>VLOOKUP($X28,'Kinchla Info'!$A$2:$Q$26,AK$2,FALSE)</f>
        <v>#N/A</v>
      </c>
      <c r="AL28" s="219" t="e">
        <f>VLOOKUP($X28,'Kinchla Info'!$A$2:$Q$26,AL$2,FALSE)</f>
        <v>#N/A</v>
      </c>
      <c r="AM28" s="219" t="e">
        <f>VLOOKUP($X28,'Kinchla Info'!$A$2:$Q$26,AM$2,FALSE)</f>
        <v>#N/A</v>
      </c>
      <c r="AN28" s="219" t="e">
        <f>VLOOKUP($X28,'Kinchla Info'!$A$2:$Q$26,AN$2,FALSE)</f>
        <v>#N/A</v>
      </c>
      <c r="AO28" s="219" t="e">
        <f>VLOOKUP($X28,'Kinchla Info'!$A$2:$Q$26,AO$2,FALSE)</f>
        <v>#N/A</v>
      </c>
      <c r="AP28" s="219" t="e">
        <f>VLOOKUP($X28,'Kinchla Info'!$A$2:$Q$26,AP$2,FALSE)</f>
        <v>#N/A</v>
      </c>
      <c r="AQ28" s="219" t="e">
        <f>VLOOKUP($X28,'Kinchla Info'!$A$2:$Q$26,AQ$2,FALSE)</f>
        <v>#N/A</v>
      </c>
      <c r="AR28" s="219" t="e">
        <f>VLOOKUP($X28,'Kinchla Info'!$A$2:$Q$26,AR$2,FALSE)</f>
        <v>#N/A</v>
      </c>
      <c r="AS28" s="219" t="e">
        <f>VLOOKUP($X28,'Kinchla Info'!$A$2:$Q$26,AS$2,FALSE)</f>
        <v>#N/A</v>
      </c>
      <c r="AT28" s="219" t="e">
        <f>VLOOKUP($X28,'Kinchla Info'!$A$2:$Q$26,AT$2,FALSE)</f>
        <v>#N/A</v>
      </c>
      <c r="AU28" s="219" t="e">
        <f>VLOOKUP($X28,'Kinchla Info'!$A$2:$Q$26,AU$2,FALSE)</f>
        <v>#N/A</v>
      </c>
      <c r="AV28" s="219" t="e">
        <f>VLOOKUP($X28,'Kinchla Info'!$A$2:$Q$26,AV$2,FALSE)</f>
        <v>#N/A</v>
      </c>
    </row>
    <row r="29" spans="1:48" ht="43.2" x14ac:dyDescent="0.3">
      <c r="A29" s="41" t="s">
        <v>85</v>
      </c>
      <c r="B29" s="229" t="str">
        <f t="shared" si="2"/>
        <v>Oxine</v>
      </c>
      <c r="C29" s="50" t="s">
        <v>304</v>
      </c>
      <c r="D29" s="45" t="s">
        <v>138</v>
      </c>
      <c r="E29" s="74" t="s">
        <v>325</v>
      </c>
      <c r="F29" s="229" t="str">
        <f t="shared" si="0"/>
        <v>2% Chlorine dioxide</v>
      </c>
      <c r="G29" s="77" t="s">
        <v>40</v>
      </c>
      <c r="H29" s="78">
        <v>0.02</v>
      </c>
      <c r="I29" s="77" t="s">
        <v>55</v>
      </c>
      <c r="J29" s="83" t="s">
        <v>57</v>
      </c>
      <c r="K29" s="77" t="s">
        <v>55</v>
      </c>
      <c r="L29" s="84" t="s">
        <v>57</v>
      </c>
      <c r="M29" s="77" t="s">
        <v>55</v>
      </c>
      <c r="N29" s="78" t="s">
        <v>57</v>
      </c>
      <c r="O29" s="30" t="s">
        <v>48</v>
      </c>
      <c r="P29" s="30" t="s">
        <v>64</v>
      </c>
      <c r="Q29" s="30" t="s">
        <v>64</v>
      </c>
      <c r="R29" s="30" t="s">
        <v>48</v>
      </c>
      <c r="S29" s="30" t="s">
        <v>64</v>
      </c>
      <c r="T29" s="30" t="s">
        <v>64</v>
      </c>
      <c r="U29" s="30" t="s">
        <v>7</v>
      </c>
      <c r="V29" s="30" t="s">
        <v>47</v>
      </c>
      <c r="W29" s="229" t="str">
        <f t="shared" si="1"/>
        <v>yes</v>
      </c>
      <c r="X29" s="58" t="s">
        <v>192</v>
      </c>
      <c r="Y29" s="70" t="s">
        <v>252</v>
      </c>
      <c r="Z29" s="30" t="s">
        <v>64</v>
      </c>
      <c r="AA29" s="168">
        <v>7</v>
      </c>
      <c r="AB29" s="58">
        <v>13</v>
      </c>
      <c r="AC29" s="30" t="str">
        <f t="shared" si="3"/>
        <v>No</v>
      </c>
      <c r="AD29" s="62">
        <v>41652</v>
      </c>
      <c r="AE29" s="2" t="s">
        <v>386</v>
      </c>
      <c r="AG29" s="218" t="s">
        <v>55</v>
      </c>
      <c r="AH29" s="226" t="str">
        <f>VLOOKUP($X29,'Kinchla Info'!$A$2:$Q$26,AH$2,FALSE)</f>
        <v>Chlorine</v>
      </c>
      <c r="AI29" s="219" t="str">
        <f>VLOOKUP($X29,'Kinchla Info'!$A$2:$Q$26,AI$2,FALSE)</f>
        <v>Oxine</v>
      </c>
      <c r="AJ29" s="219" t="str">
        <f>VLOOKUP($X29,'Kinchla Info'!$A$2:$Q$26,AJ$2,FALSE)</f>
        <v>Bio-Cide International Inc.</v>
      </c>
      <c r="AK29" s="219" t="str">
        <f>VLOOKUP($X29,'Kinchla Info'!$A$2:$Q$26,AK$2,FALSE)</f>
        <v>2% Chlorine dioxide</v>
      </c>
      <c r="AL29" s="219" t="str">
        <f>VLOOKUP($X29,'Kinchla Info'!$A$2:$Q$26,AL$2,FALSE)</f>
        <v>3.2 oz per 100 gal tank (5 ppm) = $0.62/use</v>
      </c>
      <c r="AM29" s="219" t="str">
        <f>VLOOKUP($X29,'Kinchla Info'!$A$2:$Q$26,AM$2,FALSE)</f>
        <v>$24.99/gallon</v>
      </c>
      <c r="AN29" s="219" t="str">
        <f>VLOOKUP($X29,'Kinchla Info'!$A$2:$Q$26,AN$2,FALSE)</f>
        <v>.032 fl oz / gallon or .25 ml / Liter (5 ppm available chlorine dioxide)</v>
      </c>
      <c r="AO29" s="219" t="str">
        <f>VLOOKUP($X29,'Kinchla Info'!$A$2:$Q$26,AO$2,FALSE)</f>
        <v>10-20 seconds</v>
      </c>
      <c r="AP29" s="219" t="str">
        <f>VLOOKUP($X29,'Kinchla Info'!$A$2:$Q$26,AP$2,FALSE)</f>
        <v>1 Gallon (amazon.com)</v>
      </c>
      <c r="AQ29" s="219" t="str">
        <f>VLOOKUP($X29,'Kinchla Info'!$A$2:$Q$26,AQ$2,FALSE)</f>
        <v>Bio-Cide International Inc. 2650 Venture Dr. Norman, OK 73069</v>
      </c>
      <c r="AR29" s="219" t="str">
        <f>VLOOKUP($X29,'Kinchla Info'!$A$2:$Q$26,AR$2,FALSE)</f>
        <v>9804-1</v>
      </c>
      <c r="AS29" s="219">
        <f>VLOOKUP($X29,'Kinchla Info'!$A$2:$Q$26,AS$2,FALSE)</f>
        <v>0</v>
      </c>
      <c r="AT29" s="219">
        <f>VLOOKUP($X29,'Kinchla Info'!$A$2:$Q$26,AT$2,FALSE)</f>
        <v>0</v>
      </c>
      <c r="AU29" s="219">
        <f>VLOOKUP($X29,'Kinchla Info'!$A$2:$Q$26,AU$2,FALSE)</f>
        <v>0</v>
      </c>
      <c r="AV29" s="219" t="str">
        <f>VLOOKUP($X29,'Kinchla Info'!$A$2:$Q$26,AV$2,FALSE)</f>
        <v>yes</v>
      </c>
    </row>
    <row r="30" spans="1:48" ht="57.6" x14ac:dyDescent="0.3">
      <c r="A30" s="41" t="s">
        <v>86</v>
      </c>
      <c r="B30" s="229" t="e">
        <f t="shared" si="2"/>
        <v>#N/A</v>
      </c>
      <c r="C30" s="50" t="s">
        <v>305</v>
      </c>
      <c r="D30" s="45" t="s">
        <v>139</v>
      </c>
      <c r="E30" s="74" t="s">
        <v>331</v>
      </c>
      <c r="F30" s="229" t="e">
        <f t="shared" si="0"/>
        <v>#N/A</v>
      </c>
      <c r="G30" s="77" t="s">
        <v>44</v>
      </c>
      <c r="H30" s="78">
        <v>0.255</v>
      </c>
      <c r="I30" s="77" t="s">
        <v>364</v>
      </c>
      <c r="J30" s="83">
        <v>5.8000000000000003E-2</v>
      </c>
      <c r="K30" s="77" t="s">
        <v>55</v>
      </c>
      <c r="L30" s="84" t="s">
        <v>57</v>
      </c>
      <c r="M30" s="77" t="s">
        <v>55</v>
      </c>
      <c r="N30" s="78" t="s">
        <v>57</v>
      </c>
      <c r="O30" s="30" t="s">
        <v>64</v>
      </c>
      <c r="P30" s="30" t="s">
        <v>64</v>
      </c>
      <c r="Q30" s="30" t="s">
        <v>48</v>
      </c>
      <c r="R30" s="30" t="s">
        <v>64</v>
      </c>
      <c r="S30" s="30" t="s">
        <v>64</v>
      </c>
      <c r="T30" s="30" t="s">
        <v>64</v>
      </c>
      <c r="U30" s="30" t="s">
        <v>168</v>
      </c>
      <c r="V30" s="30" t="s">
        <v>47</v>
      </c>
      <c r="W30" s="229" t="e">
        <f t="shared" si="1"/>
        <v>#N/A</v>
      </c>
      <c r="X30" s="30" t="s">
        <v>193</v>
      </c>
      <c r="Y30" s="70" t="s">
        <v>253</v>
      </c>
      <c r="Z30" s="30">
        <v>4</v>
      </c>
      <c r="AA30" s="168" t="s">
        <v>64</v>
      </c>
      <c r="AB30" s="58" t="s">
        <v>64</v>
      </c>
      <c r="AC30" s="30" t="str">
        <f t="shared" si="3"/>
        <v>For Food Contact Surfaces</v>
      </c>
      <c r="AD30" s="62">
        <v>42298</v>
      </c>
      <c r="AE30" s="2" t="s">
        <v>379</v>
      </c>
      <c r="AG30" s="218" t="s">
        <v>55</v>
      </c>
      <c r="AH30" s="226" t="e">
        <f>VLOOKUP($X30,'Kinchla Info'!$A$2:$Q$26,AH$2,FALSE)</f>
        <v>#N/A</v>
      </c>
      <c r="AI30" s="219" t="e">
        <f>VLOOKUP($X30,'Kinchla Info'!$A$2:$Q$26,AI$2,FALSE)</f>
        <v>#N/A</v>
      </c>
      <c r="AJ30" s="219" t="e">
        <f>VLOOKUP($X30,'Kinchla Info'!$A$2:$Q$26,AJ$2,FALSE)</f>
        <v>#N/A</v>
      </c>
      <c r="AK30" s="219" t="e">
        <f>VLOOKUP($X30,'Kinchla Info'!$A$2:$Q$26,AK$2,FALSE)</f>
        <v>#N/A</v>
      </c>
      <c r="AL30" s="219" t="e">
        <f>VLOOKUP($X30,'Kinchla Info'!$A$2:$Q$26,AL$2,FALSE)</f>
        <v>#N/A</v>
      </c>
      <c r="AM30" s="219" t="e">
        <f>VLOOKUP($X30,'Kinchla Info'!$A$2:$Q$26,AM$2,FALSE)</f>
        <v>#N/A</v>
      </c>
      <c r="AN30" s="219" t="e">
        <f>VLOOKUP($X30,'Kinchla Info'!$A$2:$Q$26,AN$2,FALSE)</f>
        <v>#N/A</v>
      </c>
      <c r="AO30" s="219" t="e">
        <f>VLOOKUP($X30,'Kinchla Info'!$A$2:$Q$26,AO$2,FALSE)</f>
        <v>#N/A</v>
      </c>
      <c r="AP30" s="219" t="e">
        <f>VLOOKUP($X30,'Kinchla Info'!$A$2:$Q$26,AP$2,FALSE)</f>
        <v>#N/A</v>
      </c>
      <c r="AQ30" s="219" t="e">
        <f>VLOOKUP($X30,'Kinchla Info'!$A$2:$Q$26,AQ$2,FALSE)</f>
        <v>#N/A</v>
      </c>
      <c r="AR30" s="219" t="e">
        <f>VLOOKUP($X30,'Kinchla Info'!$A$2:$Q$26,AR$2,FALSE)</f>
        <v>#N/A</v>
      </c>
      <c r="AS30" s="219" t="e">
        <f>VLOOKUP($X30,'Kinchla Info'!$A$2:$Q$26,AS$2,FALSE)</f>
        <v>#N/A</v>
      </c>
      <c r="AT30" s="219" t="e">
        <f>VLOOKUP($X30,'Kinchla Info'!$A$2:$Q$26,AT$2,FALSE)</f>
        <v>#N/A</v>
      </c>
      <c r="AU30" s="219" t="e">
        <f>VLOOKUP($X30,'Kinchla Info'!$A$2:$Q$26,AU$2,FALSE)</f>
        <v>#N/A</v>
      </c>
      <c r="AV30" s="219" t="e">
        <f>VLOOKUP($X30,'Kinchla Info'!$A$2:$Q$26,AV$2,FALSE)</f>
        <v>#N/A</v>
      </c>
    </row>
    <row r="31" spans="1:48" ht="28.8" x14ac:dyDescent="0.3">
      <c r="A31" s="41" t="s">
        <v>87</v>
      </c>
      <c r="B31" s="229" t="e">
        <f t="shared" si="2"/>
        <v>#N/A</v>
      </c>
      <c r="C31" s="50" t="s">
        <v>64</v>
      </c>
      <c r="D31" s="45" t="s">
        <v>140</v>
      </c>
      <c r="E31" s="74" t="s">
        <v>105</v>
      </c>
      <c r="F31" s="229" t="e">
        <f t="shared" si="0"/>
        <v>#N/A</v>
      </c>
      <c r="G31" s="77" t="s">
        <v>37</v>
      </c>
      <c r="H31" s="78">
        <v>0.125</v>
      </c>
      <c r="I31" s="77" t="s">
        <v>55</v>
      </c>
      <c r="J31" s="83" t="s">
        <v>57</v>
      </c>
      <c r="K31" s="77" t="s">
        <v>55</v>
      </c>
      <c r="L31" s="84" t="s">
        <v>57</v>
      </c>
      <c r="M31" s="77" t="s">
        <v>55</v>
      </c>
      <c r="N31" s="78" t="s">
        <v>57</v>
      </c>
      <c r="O31" s="30" t="s">
        <v>48</v>
      </c>
      <c r="P31" s="30" t="s">
        <v>64</v>
      </c>
      <c r="Q31" s="30" t="s">
        <v>48</v>
      </c>
      <c r="R31" s="30" t="s">
        <v>64</v>
      </c>
      <c r="S31" s="30" t="s">
        <v>64</v>
      </c>
      <c r="T31" s="30" t="s">
        <v>64</v>
      </c>
      <c r="U31" s="30" t="s">
        <v>7</v>
      </c>
      <c r="V31" s="30" t="s">
        <v>290</v>
      </c>
      <c r="W31" s="229" t="e">
        <f t="shared" si="1"/>
        <v>#N/A</v>
      </c>
      <c r="X31" s="58" t="s">
        <v>194</v>
      </c>
      <c r="Y31" s="70" t="s">
        <v>254</v>
      </c>
      <c r="Z31" s="30">
        <v>3</v>
      </c>
      <c r="AA31" s="168">
        <v>4</v>
      </c>
      <c r="AB31" s="58" t="s">
        <v>64</v>
      </c>
      <c r="AC31" s="30" t="str">
        <f t="shared" si="3"/>
        <v>No</v>
      </c>
      <c r="AD31" s="64">
        <v>41575</v>
      </c>
      <c r="AE31" s="2" t="s">
        <v>379</v>
      </c>
      <c r="AG31" s="218" t="s">
        <v>55</v>
      </c>
      <c r="AH31" s="226" t="e">
        <f>VLOOKUP($X31,'Kinchla Info'!$A$2:$Q$26,AH$2,FALSE)</f>
        <v>#N/A</v>
      </c>
      <c r="AI31" s="219" t="e">
        <f>VLOOKUP($X31,'Kinchla Info'!$A$2:$Q$26,AI$2,FALSE)</f>
        <v>#N/A</v>
      </c>
      <c r="AJ31" s="219" t="e">
        <f>VLOOKUP($X31,'Kinchla Info'!$A$2:$Q$26,AJ$2,FALSE)</f>
        <v>#N/A</v>
      </c>
      <c r="AK31" s="219" t="e">
        <f>VLOOKUP($X31,'Kinchla Info'!$A$2:$Q$26,AK$2,FALSE)</f>
        <v>#N/A</v>
      </c>
      <c r="AL31" s="219" t="e">
        <f>VLOOKUP($X31,'Kinchla Info'!$A$2:$Q$26,AL$2,FALSE)</f>
        <v>#N/A</v>
      </c>
      <c r="AM31" s="219" t="e">
        <f>VLOOKUP($X31,'Kinchla Info'!$A$2:$Q$26,AM$2,FALSE)</f>
        <v>#N/A</v>
      </c>
      <c r="AN31" s="219" t="e">
        <f>VLOOKUP($X31,'Kinchla Info'!$A$2:$Q$26,AN$2,FALSE)</f>
        <v>#N/A</v>
      </c>
      <c r="AO31" s="219" t="e">
        <f>VLOOKUP($X31,'Kinchla Info'!$A$2:$Q$26,AO$2,FALSE)</f>
        <v>#N/A</v>
      </c>
      <c r="AP31" s="219" t="e">
        <f>VLOOKUP($X31,'Kinchla Info'!$A$2:$Q$26,AP$2,FALSE)</f>
        <v>#N/A</v>
      </c>
      <c r="AQ31" s="219" t="e">
        <f>VLOOKUP($X31,'Kinchla Info'!$A$2:$Q$26,AQ$2,FALSE)</f>
        <v>#N/A</v>
      </c>
      <c r="AR31" s="219" t="e">
        <f>VLOOKUP($X31,'Kinchla Info'!$A$2:$Q$26,AR$2,FALSE)</f>
        <v>#N/A</v>
      </c>
      <c r="AS31" s="219" t="e">
        <f>VLOOKUP($X31,'Kinchla Info'!$A$2:$Q$26,AS$2,FALSE)</f>
        <v>#N/A</v>
      </c>
      <c r="AT31" s="219" t="e">
        <f>VLOOKUP($X31,'Kinchla Info'!$A$2:$Q$26,AT$2,FALSE)</f>
        <v>#N/A</v>
      </c>
      <c r="AU31" s="219" t="e">
        <f>VLOOKUP($X31,'Kinchla Info'!$A$2:$Q$26,AU$2,FALSE)</f>
        <v>#N/A</v>
      </c>
      <c r="AV31" s="219" t="e">
        <f>VLOOKUP($X31,'Kinchla Info'!$A$2:$Q$26,AV$2,FALSE)</f>
        <v>#N/A</v>
      </c>
    </row>
    <row r="32" spans="1:48" ht="43.2" x14ac:dyDescent="0.3">
      <c r="A32" s="41" t="s">
        <v>88</v>
      </c>
      <c r="B32" s="229" t="e">
        <f t="shared" si="2"/>
        <v>#N/A</v>
      </c>
      <c r="C32" s="50" t="s">
        <v>64</v>
      </c>
      <c r="D32" s="45" t="s">
        <v>141</v>
      </c>
      <c r="E32" s="74" t="s">
        <v>332</v>
      </c>
      <c r="F32" s="229" t="e">
        <f t="shared" si="0"/>
        <v>#N/A</v>
      </c>
      <c r="G32" s="77" t="s">
        <v>361</v>
      </c>
      <c r="H32" s="78" t="s">
        <v>374</v>
      </c>
      <c r="I32" s="77" t="s">
        <v>55</v>
      </c>
      <c r="J32" s="83" t="s">
        <v>57</v>
      </c>
      <c r="K32" s="77" t="s">
        <v>55</v>
      </c>
      <c r="L32" s="84" t="s">
        <v>57</v>
      </c>
      <c r="M32" s="77" t="s">
        <v>55</v>
      </c>
      <c r="N32" s="78" t="s">
        <v>57</v>
      </c>
      <c r="O32" s="30" t="s">
        <v>48</v>
      </c>
      <c r="P32" s="30" t="s">
        <v>64</v>
      </c>
      <c r="Q32" s="30" t="s">
        <v>48</v>
      </c>
      <c r="R32" s="30" t="s">
        <v>64</v>
      </c>
      <c r="S32" s="30" t="s">
        <v>64</v>
      </c>
      <c r="T32" s="30" t="s">
        <v>64</v>
      </c>
      <c r="U32" s="30" t="s">
        <v>168</v>
      </c>
      <c r="V32" s="30" t="s">
        <v>47</v>
      </c>
      <c r="W32" s="229" t="e">
        <f t="shared" si="1"/>
        <v>#N/A</v>
      </c>
      <c r="X32" s="58" t="s">
        <v>195</v>
      </c>
      <c r="Y32" s="70" t="s">
        <v>255</v>
      </c>
      <c r="Z32" s="30">
        <v>4</v>
      </c>
      <c r="AA32" s="168">
        <v>5</v>
      </c>
      <c r="AB32" s="58" t="s">
        <v>64</v>
      </c>
      <c r="AC32" s="30" t="str">
        <f t="shared" si="3"/>
        <v>For Food Contact Surfaces</v>
      </c>
      <c r="AD32" s="62">
        <v>41724</v>
      </c>
      <c r="AE32" s="2" t="s">
        <v>379</v>
      </c>
      <c r="AG32" s="218" t="s">
        <v>55</v>
      </c>
      <c r="AH32" s="226" t="e">
        <f>VLOOKUP($X32,'Kinchla Info'!$A$2:$Q$26,AH$2,FALSE)</f>
        <v>#N/A</v>
      </c>
      <c r="AI32" s="219" t="e">
        <f>VLOOKUP($X32,'Kinchla Info'!$A$2:$Q$26,AI$2,FALSE)</f>
        <v>#N/A</v>
      </c>
      <c r="AJ32" s="219" t="e">
        <f>VLOOKUP($X32,'Kinchla Info'!$A$2:$Q$26,AJ$2,FALSE)</f>
        <v>#N/A</v>
      </c>
      <c r="AK32" s="219" t="e">
        <f>VLOOKUP($X32,'Kinchla Info'!$A$2:$Q$26,AK$2,FALSE)</f>
        <v>#N/A</v>
      </c>
      <c r="AL32" s="219" t="e">
        <f>VLOOKUP($X32,'Kinchla Info'!$A$2:$Q$26,AL$2,FALSE)</f>
        <v>#N/A</v>
      </c>
      <c r="AM32" s="219" t="e">
        <f>VLOOKUP($X32,'Kinchla Info'!$A$2:$Q$26,AM$2,FALSE)</f>
        <v>#N/A</v>
      </c>
      <c r="AN32" s="219" t="e">
        <f>VLOOKUP($X32,'Kinchla Info'!$A$2:$Q$26,AN$2,FALSE)</f>
        <v>#N/A</v>
      </c>
      <c r="AO32" s="219" t="e">
        <f>VLOOKUP($X32,'Kinchla Info'!$A$2:$Q$26,AO$2,FALSE)</f>
        <v>#N/A</v>
      </c>
      <c r="AP32" s="219" t="e">
        <f>VLOOKUP($X32,'Kinchla Info'!$A$2:$Q$26,AP$2,FALSE)</f>
        <v>#N/A</v>
      </c>
      <c r="AQ32" s="219" t="e">
        <f>VLOOKUP($X32,'Kinchla Info'!$A$2:$Q$26,AQ$2,FALSE)</f>
        <v>#N/A</v>
      </c>
      <c r="AR32" s="219" t="e">
        <f>VLOOKUP($X32,'Kinchla Info'!$A$2:$Q$26,AR$2,FALSE)</f>
        <v>#N/A</v>
      </c>
      <c r="AS32" s="219" t="e">
        <f>VLOOKUP($X32,'Kinchla Info'!$A$2:$Q$26,AS$2,FALSE)</f>
        <v>#N/A</v>
      </c>
      <c r="AT32" s="219" t="e">
        <f>VLOOKUP($X32,'Kinchla Info'!$A$2:$Q$26,AT$2,FALSE)</f>
        <v>#N/A</v>
      </c>
      <c r="AU32" s="219" t="e">
        <f>VLOOKUP($X32,'Kinchla Info'!$A$2:$Q$26,AU$2,FALSE)</f>
        <v>#N/A</v>
      </c>
      <c r="AV32" s="219" t="e">
        <f>VLOOKUP($X32,'Kinchla Info'!$A$2:$Q$26,AV$2,FALSE)</f>
        <v>#N/A</v>
      </c>
    </row>
    <row r="33" spans="1:48" ht="43.2" x14ac:dyDescent="0.3">
      <c r="A33" s="41" t="s">
        <v>89</v>
      </c>
      <c r="B33" s="229" t="e">
        <f t="shared" si="2"/>
        <v>#N/A</v>
      </c>
      <c r="C33" s="50" t="s">
        <v>64</v>
      </c>
      <c r="D33" s="45" t="s">
        <v>142</v>
      </c>
      <c r="E33" s="74" t="s">
        <v>333</v>
      </c>
      <c r="F33" s="229" t="e">
        <f t="shared" si="0"/>
        <v>#N/A</v>
      </c>
      <c r="G33" s="77" t="s">
        <v>361</v>
      </c>
      <c r="H33" s="78" t="s">
        <v>375</v>
      </c>
      <c r="I33" s="77" t="s">
        <v>55</v>
      </c>
      <c r="J33" s="83" t="s">
        <v>57</v>
      </c>
      <c r="K33" s="77" t="s">
        <v>55</v>
      </c>
      <c r="L33" s="84" t="s">
        <v>57</v>
      </c>
      <c r="M33" s="77" t="s">
        <v>55</v>
      </c>
      <c r="N33" s="78" t="s">
        <v>57</v>
      </c>
      <c r="O33" s="30" t="s">
        <v>48</v>
      </c>
      <c r="P33" s="30" t="s">
        <v>64</v>
      </c>
      <c r="Q33" s="30" t="s">
        <v>48</v>
      </c>
      <c r="R33" s="30" t="s">
        <v>48</v>
      </c>
      <c r="S33" s="30" t="s">
        <v>64</v>
      </c>
      <c r="T33" s="30" t="s">
        <v>64</v>
      </c>
      <c r="U33" s="30" t="s">
        <v>168</v>
      </c>
      <c r="V33" s="30" t="s">
        <v>47</v>
      </c>
      <c r="W33" s="229" t="e">
        <f t="shared" si="1"/>
        <v>#N/A</v>
      </c>
      <c r="X33" s="58" t="s">
        <v>196</v>
      </c>
      <c r="Y33" s="70" t="s">
        <v>256</v>
      </c>
      <c r="Z33" s="30">
        <v>3</v>
      </c>
      <c r="AA33" s="168">
        <v>3</v>
      </c>
      <c r="AB33" s="58">
        <v>3</v>
      </c>
      <c r="AC33" s="30" t="str">
        <f t="shared" si="3"/>
        <v>For Food Contact Surfaces</v>
      </c>
      <c r="AD33" s="62">
        <v>42205</v>
      </c>
      <c r="AE33" s="2" t="s">
        <v>379</v>
      </c>
      <c r="AG33" s="218" t="s">
        <v>55</v>
      </c>
      <c r="AH33" s="226" t="e">
        <f>VLOOKUP($X33,'Kinchla Info'!$A$2:$Q$26,AH$2,FALSE)</f>
        <v>#N/A</v>
      </c>
      <c r="AI33" s="219" t="e">
        <f>VLOOKUP($X33,'Kinchla Info'!$A$2:$Q$26,AI$2,FALSE)</f>
        <v>#N/A</v>
      </c>
      <c r="AJ33" s="219" t="e">
        <f>VLOOKUP($X33,'Kinchla Info'!$A$2:$Q$26,AJ$2,FALSE)</f>
        <v>#N/A</v>
      </c>
      <c r="AK33" s="219" t="e">
        <f>VLOOKUP($X33,'Kinchla Info'!$A$2:$Q$26,AK$2,FALSE)</f>
        <v>#N/A</v>
      </c>
      <c r="AL33" s="219" t="e">
        <f>VLOOKUP($X33,'Kinchla Info'!$A$2:$Q$26,AL$2,FALSE)</f>
        <v>#N/A</v>
      </c>
      <c r="AM33" s="219" t="e">
        <f>VLOOKUP($X33,'Kinchla Info'!$A$2:$Q$26,AM$2,FALSE)</f>
        <v>#N/A</v>
      </c>
      <c r="AN33" s="219" t="e">
        <f>VLOOKUP($X33,'Kinchla Info'!$A$2:$Q$26,AN$2,FALSE)</f>
        <v>#N/A</v>
      </c>
      <c r="AO33" s="219" t="e">
        <f>VLOOKUP($X33,'Kinchla Info'!$A$2:$Q$26,AO$2,FALSE)</f>
        <v>#N/A</v>
      </c>
      <c r="AP33" s="219" t="e">
        <f>VLOOKUP($X33,'Kinchla Info'!$A$2:$Q$26,AP$2,FALSE)</f>
        <v>#N/A</v>
      </c>
      <c r="AQ33" s="219" t="e">
        <f>VLOOKUP($X33,'Kinchla Info'!$A$2:$Q$26,AQ$2,FALSE)</f>
        <v>#N/A</v>
      </c>
      <c r="AR33" s="219" t="e">
        <f>VLOOKUP($X33,'Kinchla Info'!$A$2:$Q$26,AR$2,FALSE)</f>
        <v>#N/A</v>
      </c>
      <c r="AS33" s="219" t="e">
        <f>VLOOKUP($X33,'Kinchla Info'!$A$2:$Q$26,AS$2,FALSE)</f>
        <v>#N/A</v>
      </c>
      <c r="AT33" s="219" t="e">
        <f>VLOOKUP($X33,'Kinchla Info'!$A$2:$Q$26,AT$2,FALSE)</f>
        <v>#N/A</v>
      </c>
      <c r="AU33" s="219" t="e">
        <f>VLOOKUP($X33,'Kinchla Info'!$A$2:$Q$26,AU$2,FALSE)</f>
        <v>#N/A</v>
      </c>
      <c r="AV33" s="219" t="e">
        <f>VLOOKUP($X33,'Kinchla Info'!$A$2:$Q$26,AV$2,FALSE)</f>
        <v>#N/A</v>
      </c>
    </row>
    <row r="34" spans="1:48" ht="57.6" x14ac:dyDescent="0.3">
      <c r="A34" s="41" t="s">
        <v>90</v>
      </c>
      <c r="B34" s="229" t="str">
        <f t="shared" si="2"/>
        <v>PERASAN 'A'</v>
      </c>
      <c r="C34" s="50" t="s">
        <v>315</v>
      </c>
      <c r="D34" s="45" t="s">
        <v>13</v>
      </c>
      <c r="E34" s="74" t="s">
        <v>334</v>
      </c>
      <c r="F34" s="229" t="str">
        <f t="shared" si="0"/>
        <v>26.5% Hydrogen peroxide, 5.6% Peroxyacetic acid</v>
      </c>
      <c r="G34" s="77" t="s">
        <v>361</v>
      </c>
      <c r="H34" s="78" t="s">
        <v>365</v>
      </c>
      <c r="I34" s="77" t="s">
        <v>55</v>
      </c>
      <c r="J34" s="83" t="s">
        <v>57</v>
      </c>
      <c r="K34" s="77" t="s">
        <v>55</v>
      </c>
      <c r="L34" s="84" t="s">
        <v>57</v>
      </c>
      <c r="M34" s="77" t="s">
        <v>55</v>
      </c>
      <c r="N34" s="78" t="s">
        <v>57</v>
      </c>
      <c r="O34" s="30" t="s">
        <v>48</v>
      </c>
      <c r="P34" s="30" t="s">
        <v>64</v>
      </c>
      <c r="Q34" s="30" t="s">
        <v>48</v>
      </c>
      <c r="R34" s="30" t="s">
        <v>48</v>
      </c>
      <c r="S34" s="30" t="s">
        <v>64</v>
      </c>
      <c r="T34" s="30" t="s">
        <v>64</v>
      </c>
      <c r="U34" s="30" t="s">
        <v>168</v>
      </c>
      <c r="V34" s="30" t="s">
        <v>291</v>
      </c>
      <c r="W34" s="229">
        <f t="shared" si="1"/>
        <v>0</v>
      </c>
      <c r="X34" s="58" t="s">
        <v>197</v>
      </c>
      <c r="Y34" s="70" t="s">
        <v>257</v>
      </c>
      <c r="Z34" s="167">
        <v>4</v>
      </c>
      <c r="AA34" s="168">
        <v>7</v>
      </c>
      <c r="AB34" s="58">
        <v>11</v>
      </c>
      <c r="AC34" s="30" t="str">
        <f t="shared" si="3"/>
        <v>For Food Contact Surfaces</v>
      </c>
      <c r="AD34" s="62">
        <v>42542</v>
      </c>
      <c r="AE34" s="2" t="s">
        <v>379</v>
      </c>
      <c r="AG34" s="218" t="s">
        <v>288</v>
      </c>
      <c r="AH34" s="226" t="str">
        <f>VLOOKUP($X34,'Kinchla Info'!$A$2:$Q$26,AH$2,FALSE)</f>
        <v>Peracetic Acid /Peroxyacetic Acid</v>
      </c>
      <c r="AI34" s="219" t="str">
        <f>VLOOKUP($X34,'Kinchla Info'!$A$2:$Q$26,AI$2,FALSE)</f>
        <v>PERASAN 'A'</v>
      </c>
      <c r="AJ34" s="219" t="str">
        <f>VLOOKUP($X34,'Kinchla Info'!$A$2:$Q$26,AJ$2,FALSE)</f>
        <v>EnviroTech</v>
      </c>
      <c r="AK34" s="219" t="str">
        <f>VLOOKUP($X34,'Kinchla Info'!$A$2:$Q$26,AK$2,FALSE)</f>
        <v>26.5% Hydrogen peroxide, 5.6% Peroxyacetic acid</v>
      </c>
      <c r="AL34" s="219">
        <f>VLOOKUP($X34,'Kinchla Info'!$A$2:$Q$26,AL$2,FALSE)</f>
        <v>0</v>
      </c>
      <c r="AM34" s="219">
        <f>VLOOKUP($X34,'Kinchla Info'!$A$2:$Q$26,AM$2,FALSE)</f>
        <v>0</v>
      </c>
      <c r="AN34" s="219" t="str">
        <f>VLOOKUP($X34,'Kinchla Info'!$A$2:$Q$26,AN$2,FALSE)</f>
        <v>1 oz per 20 gal water</v>
      </c>
      <c r="AO34" s="219">
        <f>VLOOKUP($X34,'Kinchla Info'!$A$2:$Q$26,AO$2,FALSE)</f>
        <v>0</v>
      </c>
      <c r="AP34" s="219">
        <f>VLOOKUP($X34,'Kinchla Info'!$A$2:$Q$26,AP$2,FALSE)</f>
        <v>0</v>
      </c>
      <c r="AQ34" s="219" t="str">
        <f>VLOOKUP($X34,'Kinchla Info'!$A$2:$Q$26,AQ$2,FALSE)</f>
        <v>Enviro Tech Chemical Services Inc.                500 Winmoore Way Modesto, CA 95358</v>
      </c>
      <c r="AR34" s="219" t="str">
        <f>VLOOKUP($X34,'Kinchla Info'!$A$2:$Q$26,AR$2,FALSE)</f>
        <v>63838-1</v>
      </c>
      <c r="AS34" s="219">
        <f>VLOOKUP($X34,'Kinchla Info'!$A$2:$Q$26,AS$2,FALSE)</f>
        <v>0</v>
      </c>
      <c r="AT34" s="219">
        <f>VLOOKUP($X34,'Kinchla Info'!$A$2:$Q$26,AT$2,FALSE)</f>
        <v>0</v>
      </c>
      <c r="AU34" s="219">
        <f>VLOOKUP($X34,'Kinchla Info'!$A$2:$Q$26,AU$2,FALSE)</f>
        <v>0</v>
      </c>
      <c r="AV34" s="219">
        <f>VLOOKUP($X34,'Kinchla Info'!$A$2:$Q$26,AV$2,FALSE)</f>
        <v>0</v>
      </c>
    </row>
    <row r="35" spans="1:48" ht="43.2" x14ac:dyDescent="0.3">
      <c r="A35" s="41" t="s">
        <v>91</v>
      </c>
      <c r="B35" s="229" t="e">
        <f t="shared" si="2"/>
        <v>#N/A</v>
      </c>
      <c r="C35" s="50" t="s">
        <v>64</v>
      </c>
      <c r="D35" s="45" t="s">
        <v>13</v>
      </c>
      <c r="E35" s="74" t="s">
        <v>335</v>
      </c>
      <c r="F35" s="229" t="e">
        <f t="shared" si="0"/>
        <v>#N/A</v>
      </c>
      <c r="G35" s="77" t="s">
        <v>361</v>
      </c>
      <c r="H35" s="78" t="s">
        <v>367</v>
      </c>
      <c r="I35" s="77" t="s">
        <v>55</v>
      </c>
      <c r="J35" s="83" t="s">
        <v>57</v>
      </c>
      <c r="K35" s="77" t="s">
        <v>55</v>
      </c>
      <c r="L35" s="84" t="s">
        <v>57</v>
      </c>
      <c r="M35" s="77" t="s">
        <v>55</v>
      </c>
      <c r="N35" s="78" t="s">
        <v>57</v>
      </c>
      <c r="O35" s="30" t="s">
        <v>48</v>
      </c>
      <c r="P35" s="30" t="s">
        <v>64</v>
      </c>
      <c r="Q35" s="30" t="s">
        <v>48</v>
      </c>
      <c r="R35" s="30" t="s">
        <v>64</v>
      </c>
      <c r="S35" s="30" t="s">
        <v>64</v>
      </c>
      <c r="T35" s="30" t="s">
        <v>64</v>
      </c>
      <c r="U35" s="30" t="s">
        <v>168</v>
      </c>
      <c r="V35" s="30" t="s">
        <v>290</v>
      </c>
      <c r="W35" s="229" t="e">
        <f t="shared" si="1"/>
        <v>#N/A</v>
      </c>
      <c r="X35" s="58" t="s">
        <v>198</v>
      </c>
      <c r="Y35" s="70" t="s">
        <v>258</v>
      </c>
      <c r="Z35" s="30">
        <v>3</v>
      </c>
      <c r="AA35" s="168">
        <v>3</v>
      </c>
      <c r="AB35" s="58" t="s">
        <v>64</v>
      </c>
      <c r="AC35" s="30" t="str">
        <f t="shared" si="3"/>
        <v>For Food Contact Surfaces</v>
      </c>
      <c r="AD35" s="62">
        <v>42481</v>
      </c>
      <c r="AE35" s="2" t="s">
        <v>379</v>
      </c>
      <c r="AG35" s="218" t="s">
        <v>55</v>
      </c>
      <c r="AH35" s="226" t="e">
        <f>VLOOKUP($X35,'Kinchla Info'!$A$2:$Q$26,AH$2,FALSE)</f>
        <v>#N/A</v>
      </c>
      <c r="AI35" s="219" t="e">
        <f>VLOOKUP($X35,'Kinchla Info'!$A$2:$Q$26,AI$2,FALSE)</f>
        <v>#N/A</v>
      </c>
      <c r="AJ35" s="219" t="e">
        <f>VLOOKUP($X35,'Kinchla Info'!$A$2:$Q$26,AJ$2,FALSE)</f>
        <v>#N/A</v>
      </c>
      <c r="AK35" s="219" t="e">
        <f>VLOOKUP($X35,'Kinchla Info'!$A$2:$Q$26,AK$2,FALSE)</f>
        <v>#N/A</v>
      </c>
      <c r="AL35" s="219" t="e">
        <f>VLOOKUP($X35,'Kinchla Info'!$A$2:$Q$26,AL$2,FALSE)</f>
        <v>#N/A</v>
      </c>
      <c r="AM35" s="219" t="e">
        <f>VLOOKUP($X35,'Kinchla Info'!$A$2:$Q$26,AM$2,FALSE)</f>
        <v>#N/A</v>
      </c>
      <c r="AN35" s="219" t="e">
        <f>VLOOKUP($X35,'Kinchla Info'!$A$2:$Q$26,AN$2,FALSE)</f>
        <v>#N/A</v>
      </c>
      <c r="AO35" s="219" t="e">
        <f>VLOOKUP($X35,'Kinchla Info'!$A$2:$Q$26,AO$2,FALSE)</f>
        <v>#N/A</v>
      </c>
      <c r="AP35" s="219" t="e">
        <f>VLOOKUP($X35,'Kinchla Info'!$A$2:$Q$26,AP$2,FALSE)</f>
        <v>#N/A</v>
      </c>
      <c r="AQ35" s="219" t="e">
        <f>VLOOKUP($X35,'Kinchla Info'!$A$2:$Q$26,AQ$2,FALSE)</f>
        <v>#N/A</v>
      </c>
      <c r="AR35" s="219" t="e">
        <f>VLOOKUP($X35,'Kinchla Info'!$A$2:$Q$26,AR$2,FALSE)</f>
        <v>#N/A</v>
      </c>
      <c r="AS35" s="219" t="e">
        <f>VLOOKUP($X35,'Kinchla Info'!$A$2:$Q$26,AS$2,FALSE)</f>
        <v>#N/A</v>
      </c>
      <c r="AT35" s="219" t="e">
        <f>VLOOKUP($X35,'Kinchla Info'!$A$2:$Q$26,AT$2,FALSE)</f>
        <v>#N/A</v>
      </c>
      <c r="AU35" s="219" t="e">
        <f>VLOOKUP($X35,'Kinchla Info'!$A$2:$Q$26,AU$2,FALSE)</f>
        <v>#N/A</v>
      </c>
      <c r="AV35" s="219" t="e">
        <f>VLOOKUP($X35,'Kinchla Info'!$A$2:$Q$26,AV$2,FALSE)</f>
        <v>#N/A</v>
      </c>
    </row>
    <row r="36" spans="1:48" ht="28.8" x14ac:dyDescent="0.3">
      <c r="A36" s="41" t="s">
        <v>92</v>
      </c>
      <c r="B36" s="229" t="e">
        <f t="shared" si="2"/>
        <v>#N/A</v>
      </c>
      <c r="C36" s="50" t="s">
        <v>164</v>
      </c>
      <c r="D36" s="45" t="s">
        <v>13</v>
      </c>
      <c r="E36" s="74" t="s">
        <v>336</v>
      </c>
      <c r="F36" s="229" t="e">
        <f t="shared" si="0"/>
        <v>#N/A</v>
      </c>
      <c r="G36" s="77" t="s">
        <v>361</v>
      </c>
      <c r="H36" s="78" t="s">
        <v>368</v>
      </c>
      <c r="I36" s="77" t="s">
        <v>55</v>
      </c>
      <c r="J36" s="83" t="s">
        <v>57</v>
      </c>
      <c r="K36" s="77" t="s">
        <v>55</v>
      </c>
      <c r="L36" s="84" t="s">
        <v>57</v>
      </c>
      <c r="M36" s="77" t="s">
        <v>55</v>
      </c>
      <c r="N36" s="78" t="s">
        <v>57</v>
      </c>
      <c r="O36" s="30" t="s">
        <v>48</v>
      </c>
      <c r="P36" s="30" t="s">
        <v>64</v>
      </c>
      <c r="Q36" s="30" t="s">
        <v>64</v>
      </c>
      <c r="R36" s="30" t="s">
        <v>64</v>
      </c>
      <c r="S36" s="30" t="s">
        <v>64</v>
      </c>
      <c r="T36" s="30" t="s">
        <v>64</v>
      </c>
      <c r="U36" s="30" t="s">
        <v>7</v>
      </c>
      <c r="V36" s="30" t="s">
        <v>290</v>
      </c>
      <c r="W36" s="229" t="e">
        <f t="shared" si="1"/>
        <v>#N/A</v>
      </c>
      <c r="X36" s="30" t="s">
        <v>199</v>
      </c>
      <c r="Y36" s="70" t="s">
        <v>259</v>
      </c>
      <c r="Z36" s="167" t="s">
        <v>64</v>
      </c>
      <c r="AA36" s="168">
        <v>7</v>
      </c>
      <c r="AB36" s="58" t="s">
        <v>64</v>
      </c>
      <c r="AC36" s="30" t="str">
        <f t="shared" si="3"/>
        <v>No</v>
      </c>
      <c r="AD36" s="62">
        <v>42573</v>
      </c>
      <c r="AE36" s="2" t="s">
        <v>379</v>
      </c>
      <c r="AG36" s="218" t="s">
        <v>55</v>
      </c>
      <c r="AH36" s="226" t="e">
        <f>VLOOKUP($X36,'Kinchla Info'!$A$2:$Q$26,AH$2,FALSE)</f>
        <v>#N/A</v>
      </c>
      <c r="AI36" s="219" t="e">
        <f>VLOOKUP($X36,'Kinchla Info'!$A$2:$Q$26,AI$2,FALSE)</f>
        <v>#N/A</v>
      </c>
      <c r="AJ36" s="219" t="e">
        <f>VLOOKUP($X36,'Kinchla Info'!$A$2:$Q$26,AJ$2,FALSE)</f>
        <v>#N/A</v>
      </c>
      <c r="AK36" s="219" t="e">
        <f>VLOOKUP($X36,'Kinchla Info'!$A$2:$Q$26,AK$2,FALSE)</f>
        <v>#N/A</v>
      </c>
      <c r="AL36" s="219" t="e">
        <f>VLOOKUP($X36,'Kinchla Info'!$A$2:$Q$26,AL$2,FALSE)</f>
        <v>#N/A</v>
      </c>
      <c r="AM36" s="219" t="e">
        <f>VLOOKUP($X36,'Kinchla Info'!$A$2:$Q$26,AM$2,FALSE)</f>
        <v>#N/A</v>
      </c>
      <c r="AN36" s="219" t="e">
        <f>VLOOKUP($X36,'Kinchla Info'!$A$2:$Q$26,AN$2,FALSE)</f>
        <v>#N/A</v>
      </c>
      <c r="AO36" s="219" t="e">
        <f>VLOOKUP($X36,'Kinchla Info'!$A$2:$Q$26,AO$2,FALSE)</f>
        <v>#N/A</v>
      </c>
      <c r="AP36" s="219" t="e">
        <f>VLOOKUP($X36,'Kinchla Info'!$A$2:$Q$26,AP$2,FALSE)</f>
        <v>#N/A</v>
      </c>
      <c r="AQ36" s="219" t="e">
        <f>VLOOKUP($X36,'Kinchla Info'!$A$2:$Q$26,AQ$2,FALSE)</f>
        <v>#N/A</v>
      </c>
      <c r="AR36" s="219" t="e">
        <f>VLOOKUP($X36,'Kinchla Info'!$A$2:$Q$26,AR$2,FALSE)</f>
        <v>#N/A</v>
      </c>
      <c r="AS36" s="219" t="e">
        <f>VLOOKUP($X36,'Kinchla Info'!$A$2:$Q$26,AS$2,FALSE)</f>
        <v>#N/A</v>
      </c>
      <c r="AT36" s="219" t="e">
        <f>VLOOKUP($X36,'Kinchla Info'!$A$2:$Q$26,AT$2,FALSE)</f>
        <v>#N/A</v>
      </c>
      <c r="AU36" s="219" t="e">
        <f>VLOOKUP($X36,'Kinchla Info'!$A$2:$Q$26,AU$2,FALSE)</f>
        <v>#N/A</v>
      </c>
      <c r="AV36" s="219" t="e">
        <f>VLOOKUP($X36,'Kinchla Info'!$A$2:$Q$26,AV$2,FALSE)</f>
        <v>#N/A</v>
      </c>
    </row>
    <row r="37" spans="1:48" ht="43.2" x14ac:dyDescent="0.3">
      <c r="A37" s="41" t="s">
        <v>93</v>
      </c>
      <c r="B37" s="229" t="e">
        <f t="shared" si="2"/>
        <v>#N/A</v>
      </c>
      <c r="C37" s="50" t="s">
        <v>94</v>
      </c>
      <c r="D37" s="45" t="s">
        <v>143</v>
      </c>
      <c r="E37" s="74" t="s">
        <v>337</v>
      </c>
      <c r="F37" s="229" t="e">
        <f t="shared" si="0"/>
        <v>#N/A</v>
      </c>
      <c r="G37" s="77" t="s">
        <v>361</v>
      </c>
      <c r="H37" s="78" t="s">
        <v>369</v>
      </c>
      <c r="I37" s="77" t="s">
        <v>55</v>
      </c>
      <c r="J37" s="83" t="s">
        <v>57</v>
      </c>
      <c r="K37" s="77" t="s">
        <v>55</v>
      </c>
      <c r="L37" s="84" t="s">
        <v>57</v>
      </c>
      <c r="M37" s="77" t="s">
        <v>55</v>
      </c>
      <c r="N37" s="78" t="s">
        <v>57</v>
      </c>
      <c r="O37" s="30" t="s">
        <v>48</v>
      </c>
      <c r="P37" s="30" t="s">
        <v>64</v>
      </c>
      <c r="Q37" s="30" t="s">
        <v>48</v>
      </c>
      <c r="R37" s="30" t="s">
        <v>48</v>
      </c>
      <c r="S37" s="30" t="s">
        <v>64</v>
      </c>
      <c r="T37" s="30" t="s">
        <v>64</v>
      </c>
      <c r="U37" s="30" t="s">
        <v>168</v>
      </c>
      <c r="V37" s="30" t="s">
        <v>47</v>
      </c>
      <c r="W37" s="229" t="e">
        <f t="shared" si="1"/>
        <v>#N/A</v>
      </c>
      <c r="X37" s="58" t="s">
        <v>200</v>
      </c>
      <c r="Y37" s="70" t="s">
        <v>260</v>
      </c>
      <c r="Z37" s="30">
        <v>5</v>
      </c>
      <c r="AA37" s="168">
        <v>6</v>
      </c>
      <c r="AB37" s="58">
        <v>7</v>
      </c>
      <c r="AC37" s="30" t="str">
        <f t="shared" si="3"/>
        <v>For Food Contact Surfaces</v>
      </c>
      <c r="AD37" s="62">
        <v>42417</v>
      </c>
      <c r="AE37" s="2" t="s">
        <v>379</v>
      </c>
      <c r="AG37" s="218" t="s">
        <v>55</v>
      </c>
      <c r="AH37" s="226" t="e">
        <f>VLOOKUP($X37,'Kinchla Info'!$A$2:$Q$26,AH$2,FALSE)</f>
        <v>#N/A</v>
      </c>
      <c r="AI37" s="219" t="e">
        <f>VLOOKUP($X37,'Kinchla Info'!$A$2:$Q$26,AI$2,FALSE)</f>
        <v>#N/A</v>
      </c>
      <c r="AJ37" s="219" t="e">
        <f>VLOOKUP($X37,'Kinchla Info'!$A$2:$Q$26,AJ$2,FALSE)</f>
        <v>#N/A</v>
      </c>
      <c r="AK37" s="219" t="e">
        <f>VLOOKUP($X37,'Kinchla Info'!$A$2:$Q$26,AK$2,FALSE)</f>
        <v>#N/A</v>
      </c>
      <c r="AL37" s="219" t="e">
        <f>VLOOKUP($X37,'Kinchla Info'!$A$2:$Q$26,AL$2,FALSE)</f>
        <v>#N/A</v>
      </c>
      <c r="AM37" s="219" t="e">
        <f>VLOOKUP($X37,'Kinchla Info'!$A$2:$Q$26,AM$2,FALSE)</f>
        <v>#N/A</v>
      </c>
      <c r="AN37" s="219" t="e">
        <f>VLOOKUP($X37,'Kinchla Info'!$A$2:$Q$26,AN$2,FALSE)</f>
        <v>#N/A</v>
      </c>
      <c r="AO37" s="219" t="e">
        <f>VLOOKUP($X37,'Kinchla Info'!$A$2:$Q$26,AO$2,FALSE)</f>
        <v>#N/A</v>
      </c>
      <c r="AP37" s="219" t="e">
        <f>VLOOKUP($X37,'Kinchla Info'!$A$2:$Q$26,AP$2,FALSE)</f>
        <v>#N/A</v>
      </c>
      <c r="AQ37" s="219" t="e">
        <f>VLOOKUP($X37,'Kinchla Info'!$A$2:$Q$26,AQ$2,FALSE)</f>
        <v>#N/A</v>
      </c>
      <c r="AR37" s="219" t="e">
        <f>VLOOKUP($X37,'Kinchla Info'!$A$2:$Q$26,AR$2,FALSE)</f>
        <v>#N/A</v>
      </c>
      <c r="AS37" s="219" t="e">
        <f>VLOOKUP($X37,'Kinchla Info'!$A$2:$Q$26,AS$2,FALSE)</f>
        <v>#N/A</v>
      </c>
      <c r="AT37" s="219" t="e">
        <f>VLOOKUP($X37,'Kinchla Info'!$A$2:$Q$26,AT$2,FALSE)</f>
        <v>#N/A</v>
      </c>
      <c r="AU37" s="219" t="e">
        <f>VLOOKUP($X37,'Kinchla Info'!$A$2:$Q$26,AU$2,FALSE)</f>
        <v>#N/A</v>
      </c>
      <c r="AV37" s="219" t="e">
        <f>VLOOKUP($X37,'Kinchla Info'!$A$2:$Q$26,AV$2,FALSE)</f>
        <v>#N/A</v>
      </c>
    </row>
    <row r="38" spans="1:48" ht="43.2" x14ac:dyDescent="0.3">
      <c r="A38" s="41" t="s">
        <v>95</v>
      </c>
      <c r="B38" s="229" t="e">
        <f t="shared" si="2"/>
        <v>#N/A</v>
      </c>
      <c r="C38" s="50" t="s">
        <v>306</v>
      </c>
      <c r="D38" s="45" t="s">
        <v>144</v>
      </c>
      <c r="E38" s="74" t="s">
        <v>338</v>
      </c>
      <c r="F38" s="229" t="e">
        <f t="shared" si="0"/>
        <v>#N/A</v>
      </c>
      <c r="G38" s="77" t="s">
        <v>38</v>
      </c>
      <c r="H38" s="78">
        <v>0.73</v>
      </c>
      <c r="I38" s="77" t="s">
        <v>55</v>
      </c>
      <c r="J38" s="83" t="s">
        <v>57</v>
      </c>
      <c r="K38" s="77" t="s">
        <v>55</v>
      </c>
      <c r="L38" s="84" t="s">
        <v>57</v>
      </c>
      <c r="M38" s="77" t="s">
        <v>55</v>
      </c>
      <c r="N38" s="78" t="s">
        <v>57</v>
      </c>
      <c r="O38" s="30" t="s">
        <v>48</v>
      </c>
      <c r="P38" s="30" t="s">
        <v>64</v>
      </c>
      <c r="Q38" s="30" t="s">
        <v>48</v>
      </c>
      <c r="R38" s="30" t="s">
        <v>48</v>
      </c>
      <c r="S38" s="30" t="s">
        <v>64</v>
      </c>
      <c r="T38" s="30" t="s">
        <v>64</v>
      </c>
      <c r="U38" s="30" t="s">
        <v>7</v>
      </c>
      <c r="V38" s="30" t="s">
        <v>290</v>
      </c>
      <c r="W38" s="229" t="e">
        <f t="shared" si="1"/>
        <v>#N/A</v>
      </c>
      <c r="X38" s="58" t="s">
        <v>201</v>
      </c>
      <c r="Y38" s="70" t="s">
        <v>261</v>
      </c>
      <c r="Z38" s="30">
        <v>14</v>
      </c>
      <c r="AA38" s="168">
        <v>21</v>
      </c>
      <c r="AB38" s="58">
        <v>27</v>
      </c>
      <c r="AC38" s="30" t="str">
        <f t="shared" si="3"/>
        <v>No</v>
      </c>
      <c r="AD38" s="62">
        <v>42102</v>
      </c>
      <c r="AE38" s="2" t="s">
        <v>379</v>
      </c>
      <c r="AG38" s="218" t="s">
        <v>55</v>
      </c>
      <c r="AH38" s="226" t="e">
        <f>VLOOKUP($X38,'Kinchla Info'!$A$2:$Q$26,AH$2,FALSE)</f>
        <v>#N/A</v>
      </c>
      <c r="AI38" s="219" t="e">
        <f>VLOOKUP($X38,'Kinchla Info'!$A$2:$Q$26,AI$2,FALSE)</f>
        <v>#N/A</v>
      </c>
      <c r="AJ38" s="219" t="e">
        <f>VLOOKUP($X38,'Kinchla Info'!$A$2:$Q$26,AJ$2,FALSE)</f>
        <v>#N/A</v>
      </c>
      <c r="AK38" s="219" t="e">
        <f>VLOOKUP($X38,'Kinchla Info'!$A$2:$Q$26,AK$2,FALSE)</f>
        <v>#N/A</v>
      </c>
      <c r="AL38" s="219" t="e">
        <f>VLOOKUP($X38,'Kinchla Info'!$A$2:$Q$26,AL$2,FALSE)</f>
        <v>#N/A</v>
      </c>
      <c r="AM38" s="219" t="e">
        <f>VLOOKUP($X38,'Kinchla Info'!$A$2:$Q$26,AM$2,FALSE)</f>
        <v>#N/A</v>
      </c>
      <c r="AN38" s="219" t="e">
        <f>VLOOKUP($X38,'Kinchla Info'!$A$2:$Q$26,AN$2,FALSE)</f>
        <v>#N/A</v>
      </c>
      <c r="AO38" s="219" t="e">
        <f>VLOOKUP($X38,'Kinchla Info'!$A$2:$Q$26,AO$2,FALSE)</f>
        <v>#N/A</v>
      </c>
      <c r="AP38" s="219" t="e">
        <f>VLOOKUP($X38,'Kinchla Info'!$A$2:$Q$26,AP$2,FALSE)</f>
        <v>#N/A</v>
      </c>
      <c r="AQ38" s="219" t="e">
        <f>VLOOKUP($X38,'Kinchla Info'!$A$2:$Q$26,AQ$2,FALSE)</f>
        <v>#N/A</v>
      </c>
      <c r="AR38" s="219" t="e">
        <f>VLOOKUP($X38,'Kinchla Info'!$A$2:$Q$26,AR$2,FALSE)</f>
        <v>#N/A</v>
      </c>
      <c r="AS38" s="219" t="e">
        <f>VLOOKUP($X38,'Kinchla Info'!$A$2:$Q$26,AS$2,FALSE)</f>
        <v>#N/A</v>
      </c>
      <c r="AT38" s="219" t="e">
        <f>VLOOKUP($X38,'Kinchla Info'!$A$2:$Q$26,AT$2,FALSE)</f>
        <v>#N/A</v>
      </c>
      <c r="AU38" s="219" t="e">
        <f>VLOOKUP($X38,'Kinchla Info'!$A$2:$Q$26,AU$2,FALSE)</f>
        <v>#N/A</v>
      </c>
      <c r="AV38" s="219" t="e">
        <f>VLOOKUP($X38,'Kinchla Info'!$A$2:$Q$26,AV$2,FALSE)</f>
        <v>#N/A</v>
      </c>
    </row>
    <row r="39" spans="1:48" ht="43.2" x14ac:dyDescent="0.3">
      <c r="A39" s="41" t="s">
        <v>96</v>
      </c>
      <c r="B39" s="229" t="e">
        <f t="shared" si="2"/>
        <v>#N/A</v>
      </c>
      <c r="C39" s="50" t="s">
        <v>64</v>
      </c>
      <c r="D39" s="45" t="s">
        <v>145</v>
      </c>
      <c r="E39" s="74" t="s">
        <v>339</v>
      </c>
      <c r="F39" s="229" t="e">
        <f t="shared" si="0"/>
        <v>#N/A</v>
      </c>
      <c r="G39" s="77" t="s">
        <v>55</v>
      </c>
      <c r="H39" s="78" t="s">
        <v>57</v>
      </c>
      <c r="I39" s="77" t="s">
        <v>370</v>
      </c>
      <c r="J39" s="83">
        <v>6.6E-3</v>
      </c>
      <c r="K39" s="77" t="s">
        <v>50</v>
      </c>
      <c r="L39" s="84">
        <v>3.6000000000000002E-4</v>
      </c>
      <c r="M39" s="77" t="s">
        <v>55</v>
      </c>
      <c r="N39" s="78" t="s">
        <v>57</v>
      </c>
      <c r="O39" s="30" t="s">
        <v>48</v>
      </c>
      <c r="P39" s="30" t="s">
        <v>64</v>
      </c>
      <c r="Q39" s="30" t="s">
        <v>48</v>
      </c>
      <c r="R39" s="30" t="s">
        <v>64</v>
      </c>
      <c r="S39" s="30" t="s">
        <v>64</v>
      </c>
      <c r="T39" s="30" t="s">
        <v>64</v>
      </c>
      <c r="U39" s="30" t="s">
        <v>168</v>
      </c>
      <c r="V39" s="30" t="s">
        <v>290</v>
      </c>
      <c r="W39" s="229" t="e">
        <f t="shared" si="1"/>
        <v>#N/A</v>
      </c>
      <c r="X39" s="30" t="s">
        <v>202</v>
      </c>
      <c r="Y39" s="70" t="s">
        <v>262</v>
      </c>
      <c r="Z39" s="167">
        <v>4</v>
      </c>
      <c r="AA39" s="168">
        <v>4</v>
      </c>
      <c r="AB39" s="58" t="s">
        <v>64</v>
      </c>
      <c r="AC39" s="30" t="str">
        <f t="shared" si="3"/>
        <v>For Food Contact Surfaces</v>
      </c>
      <c r="AD39" s="62">
        <v>39420</v>
      </c>
      <c r="AE39" s="2" t="s">
        <v>379</v>
      </c>
      <c r="AG39" s="218" t="s">
        <v>55</v>
      </c>
      <c r="AH39" s="226" t="e">
        <f>VLOOKUP($X39,'Kinchla Info'!$A$2:$Q$26,AH$2,FALSE)</f>
        <v>#N/A</v>
      </c>
      <c r="AI39" s="219" t="e">
        <f>VLOOKUP($X39,'Kinchla Info'!$A$2:$Q$26,AI$2,FALSE)</f>
        <v>#N/A</v>
      </c>
      <c r="AJ39" s="219" t="e">
        <f>VLOOKUP($X39,'Kinchla Info'!$A$2:$Q$26,AJ$2,FALSE)</f>
        <v>#N/A</v>
      </c>
      <c r="AK39" s="219" t="e">
        <f>VLOOKUP($X39,'Kinchla Info'!$A$2:$Q$26,AK$2,FALSE)</f>
        <v>#N/A</v>
      </c>
      <c r="AL39" s="219" t="e">
        <f>VLOOKUP($X39,'Kinchla Info'!$A$2:$Q$26,AL$2,FALSE)</f>
        <v>#N/A</v>
      </c>
      <c r="AM39" s="219" t="e">
        <f>VLOOKUP($X39,'Kinchla Info'!$A$2:$Q$26,AM$2,FALSE)</f>
        <v>#N/A</v>
      </c>
      <c r="AN39" s="219" t="e">
        <f>VLOOKUP($X39,'Kinchla Info'!$A$2:$Q$26,AN$2,FALSE)</f>
        <v>#N/A</v>
      </c>
      <c r="AO39" s="219" t="e">
        <f>VLOOKUP($X39,'Kinchla Info'!$A$2:$Q$26,AO$2,FALSE)</f>
        <v>#N/A</v>
      </c>
      <c r="AP39" s="219" t="e">
        <f>VLOOKUP($X39,'Kinchla Info'!$A$2:$Q$26,AP$2,FALSE)</f>
        <v>#N/A</v>
      </c>
      <c r="AQ39" s="219" t="e">
        <f>VLOOKUP($X39,'Kinchla Info'!$A$2:$Q$26,AQ$2,FALSE)</f>
        <v>#N/A</v>
      </c>
      <c r="AR39" s="219" t="e">
        <f>VLOOKUP($X39,'Kinchla Info'!$A$2:$Q$26,AR$2,FALSE)</f>
        <v>#N/A</v>
      </c>
      <c r="AS39" s="219" t="e">
        <f>VLOOKUP($X39,'Kinchla Info'!$A$2:$Q$26,AS$2,FALSE)</f>
        <v>#N/A</v>
      </c>
      <c r="AT39" s="219" t="e">
        <f>VLOOKUP($X39,'Kinchla Info'!$A$2:$Q$26,AT$2,FALSE)</f>
        <v>#N/A</v>
      </c>
      <c r="AU39" s="219" t="e">
        <f>VLOOKUP($X39,'Kinchla Info'!$A$2:$Q$26,AU$2,FALSE)</f>
        <v>#N/A</v>
      </c>
      <c r="AV39" s="219" t="e">
        <f>VLOOKUP($X39,'Kinchla Info'!$A$2:$Q$26,AV$2,FALSE)</f>
        <v>#N/A</v>
      </c>
    </row>
    <row r="40" spans="1:48" ht="100.8" x14ac:dyDescent="0.3">
      <c r="A40" s="41" t="s">
        <v>97</v>
      </c>
      <c r="B40" s="229" t="e">
        <f t="shared" si="2"/>
        <v>#N/A</v>
      </c>
      <c r="C40" s="50" t="s">
        <v>307</v>
      </c>
      <c r="D40" s="45" t="s">
        <v>146</v>
      </c>
      <c r="E40" s="74" t="s">
        <v>340</v>
      </c>
      <c r="F40" s="229" t="e">
        <f t="shared" si="0"/>
        <v>#N/A</v>
      </c>
      <c r="G40" s="77" t="s">
        <v>37</v>
      </c>
      <c r="H40" s="78">
        <v>0.06</v>
      </c>
      <c r="I40" s="77" t="s">
        <v>55</v>
      </c>
      <c r="J40" s="83" t="s">
        <v>57</v>
      </c>
      <c r="K40" s="77" t="s">
        <v>55</v>
      </c>
      <c r="L40" s="84" t="s">
        <v>57</v>
      </c>
      <c r="M40" s="77" t="s">
        <v>55</v>
      </c>
      <c r="N40" s="78" t="s">
        <v>57</v>
      </c>
      <c r="O40" s="30" t="s">
        <v>48</v>
      </c>
      <c r="P40" s="30" t="s">
        <v>64</v>
      </c>
      <c r="Q40" s="30" t="s">
        <v>48</v>
      </c>
      <c r="R40" s="30" t="s">
        <v>64</v>
      </c>
      <c r="S40" s="30" t="s">
        <v>64</v>
      </c>
      <c r="T40" s="30" t="s">
        <v>64</v>
      </c>
      <c r="U40" s="30" t="s">
        <v>168</v>
      </c>
      <c r="V40" s="30" t="s">
        <v>290</v>
      </c>
      <c r="W40" s="229" t="e">
        <f t="shared" si="1"/>
        <v>#N/A</v>
      </c>
      <c r="X40" s="58" t="s">
        <v>203</v>
      </c>
      <c r="Y40" s="70" t="s">
        <v>263</v>
      </c>
      <c r="Z40" s="30">
        <v>20</v>
      </c>
      <c r="AA40" s="168">
        <v>24</v>
      </c>
      <c r="AB40" s="58" t="s">
        <v>64</v>
      </c>
      <c r="AC40" s="30" t="str">
        <f t="shared" si="3"/>
        <v>For Food Contact Surfaces</v>
      </c>
      <c r="AD40" s="62">
        <v>42272</v>
      </c>
      <c r="AE40" s="2" t="s">
        <v>379</v>
      </c>
      <c r="AG40" s="218" t="s">
        <v>55</v>
      </c>
      <c r="AH40" s="226" t="e">
        <f>VLOOKUP($X40,'Kinchla Info'!$A$2:$Q$26,AH$2,FALSE)</f>
        <v>#N/A</v>
      </c>
      <c r="AI40" s="219" t="e">
        <f>VLOOKUP($X40,'Kinchla Info'!$A$2:$Q$26,AI$2,FALSE)</f>
        <v>#N/A</v>
      </c>
      <c r="AJ40" s="219" t="e">
        <f>VLOOKUP($X40,'Kinchla Info'!$A$2:$Q$26,AJ$2,FALSE)</f>
        <v>#N/A</v>
      </c>
      <c r="AK40" s="219" t="e">
        <f>VLOOKUP($X40,'Kinchla Info'!$A$2:$Q$26,AK$2,FALSE)</f>
        <v>#N/A</v>
      </c>
      <c r="AL40" s="219" t="e">
        <f>VLOOKUP($X40,'Kinchla Info'!$A$2:$Q$26,AL$2,FALSE)</f>
        <v>#N/A</v>
      </c>
      <c r="AM40" s="219" t="e">
        <f>VLOOKUP($X40,'Kinchla Info'!$A$2:$Q$26,AM$2,FALSE)</f>
        <v>#N/A</v>
      </c>
      <c r="AN40" s="219" t="e">
        <f>VLOOKUP($X40,'Kinchla Info'!$A$2:$Q$26,AN$2,FALSE)</f>
        <v>#N/A</v>
      </c>
      <c r="AO40" s="219" t="e">
        <f>VLOOKUP($X40,'Kinchla Info'!$A$2:$Q$26,AO$2,FALSE)</f>
        <v>#N/A</v>
      </c>
      <c r="AP40" s="219" t="e">
        <f>VLOOKUP($X40,'Kinchla Info'!$A$2:$Q$26,AP$2,FALSE)</f>
        <v>#N/A</v>
      </c>
      <c r="AQ40" s="219" t="e">
        <f>VLOOKUP($X40,'Kinchla Info'!$A$2:$Q$26,AQ$2,FALSE)</f>
        <v>#N/A</v>
      </c>
      <c r="AR40" s="219" t="e">
        <f>VLOOKUP($X40,'Kinchla Info'!$A$2:$Q$26,AR$2,FALSE)</f>
        <v>#N/A</v>
      </c>
      <c r="AS40" s="219" t="e">
        <f>VLOOKUP($X40,'Kinchla Info'!$A$2:$Q$26,AS$2,FALSE)</f>
        <v>#N/A</v>
      </c>
      <c r="AT40" s="219" t="e">
        <f>VLOOKUP($X40,'Kinchla Info'!$A$2:$Q$26,AT$2,FALSE)</f>
        <v>#N/A</v>
      </c>
      <c r="AU40" s="219" t="e">
        <f>VLOOKUP($X40,'Kinchla Info'!$A$2:$Q$26,AU$2,FALSE)</f>
        <v>#N/A</v>
      </c>
      <c r="AV40" s="219" t="e">
        <f>VLOOKUP($X40,'Kinchla Info'!$A$2:$Q$26,AV$2,FALSE)</f>
        <v>#N/A</v>
      </c>
    </row>
    <row r="41" spans="1:48" ht="43.2" x14ac:dyDescent="0.3">
      <c r="A41" s="41" t="s">
        <v>98</v>
      </c>
      <c r="B41" s="229" t="e">
        <f t="shared" si="2"/>
        <v>#N/A</v>
      </c>
      <c r="C41" s="50" t="s">
        <v>308</v>
      </c>
      <c r="D41" s="45" t="s">
        <v>147</v>
      </c>
      <c r="E41" s="74" t="s">
        <v>341</v>
      </c>
      <c r="F41" s="229" t="e">
        <f t="shared" si="0"/>
        <v>#N/A</v>
      </c>
      <c r="G41" s="77" t="s">
        <v>37</v>
      </c>
      <c r="H41" s="83">
        <v>5.0000000000000001E-4</v>
      </c>
      <c r="I41" s="77" t="s">
        <v>55</v>
      </c>
      <c r="J41" s="83" t="s">
        <v>57</v>
      </c>
      <c r="K41" s="77" t="s">
        <v>55</v>
      </c>
      <c r="L41" s="84" t="s">
        <v>57</v>
      </c>
      <c r="M41" s="77" t="s">
        <v>55</v>
      </c>
      <c r="N41" s="78" t="s">
        <v>57</v>
      </c>
      <c r="O41" s="30" t="s">
        <v>48</v>
      </c>
      <c r="P41" s="30" t="s">
        <v>64</v>
      </c>
      <c r="Q41" s="30" t="s">
        <v>48</v>
      </c>
      <c r="R41" s="30" t="s">
        <v>64</v>
      </c>
      <c r="S41" s="30" t="s">
        <v>64</v>
      </c>
      <c r="T41" s="30" t="s">
        <v>64</v>
      </c>
      <c r="U41" s="30" t="s">
        <v>168</v>
      </c>
      <c r="V41" s="30" t="s">
        <v>290</v>
      </c>
      <c r="W41" s="229" t="e">
        <f t="shared" si="1"/>
        <v>#N/A</v>
      </c>
      <c r="X41" s="58" t="s">
        <v>204</v>
      </c>
      <c r="Y41" s="70" t="s">
        <v>264</v>
      </c>
      <c r="Z41" s="30">
        <v>24</v>
      </c>
      <c r="AA41" s="168">
        <v>4</v>
      </c>
      <c r="AB41" s="58" t="s">
        <v>64</v>
      </c>
      <c r="AC41" s="30" t="str">
        <f t="shared" si="3"/>
        <v>For Food Contact Surfaces</v>
      </c>
      <c r="AD41" s="62">
        <v>41857</v>
      </c>
      <c r="AE41" s="69" t="s">
        <v>387</v>
      </c>
      <c r="AG41" s="218" t="s">
        <v>55</v>
      </c>
      <c r="AH41" s="226" t="e">
        <f>VLOOKUP($X41,'Kinchla Info'!$A$2:$Q$26,AH$2,FALSE)</f>
        <v>#N/A</v>
      </c>
      <c r="AI41" s="219" t="e">
        <f>VLOOKUP($X41,'Kinchla Info'!$A$2:$Q$26,AI$2,FALSE)</f>
        <v>#N/A</v>
      </c>
      <c r="AJ41" s="219" t="e">
        <f>VLOOKUP($X41,'Kinchla Info'!$A$2:$Q$26,AJ$2,FALSE)</f>
        <v>#N/A</v>
      </c>
      <c r="AK41" s="219" t="e">
        <f>VLOOKUP($X41,'Kinchla Info'!$A$2:$Q$26,AK$2,FALSE)</f>
        <v>#N/A</v>
      </c>
      <c r="AL41" s="219" t="e">
        <f>VLOOKUP($X41,'Kinchla Info'!$A$2:$Q$26,AL$2,FALSE)</f>
        <v>#N/A</v>
      </c>
      <c r="AM41" s="219" t="e">
        <f>VLOOKUP($X41,'Kinchla Info'!$A$2:$Q$26,AM$2,FALSE)</f>
        <v>#N/A</v>
      </c>
      <c r="AN41" s="219" t="e">
        <f>VLOOKUP($X41,'Kinchla Info'!$A$2:$Q$26,AN$2,FALSE)</f>
        <v>#N/A</v>
      </c>
      <c r="AO41" s="219" t="e">
        <f>VLOOKUP($X41,'Kinchla Info'!$A$2:$Q$26,AO$2,FALSE)</f>
        <v>#N/A</v>
      </c>
      <c r="AP41" s="219" t="e">
        <f>VLOOKUP($X41,'Kinchla Info'!$A$2:$Q$26,AP$2,FALSE)</f>
        <v>#N/A</v>
      </c>
      <c r="AQ41" s="219" t="e">
        <f>VLOOKUP($X41,'Kinchla Info'!$A$2:$Q$26,AQ$2,FALSE)</f>
        <v>#N/A</v>
      </c>
      <c r="AR41" s="219" t="e">
        <f>VLOOKUP($X41,'Kinchla Info'!$A$2:$Q$26,AR$2,FALSE)</f>
        <v>#N/A</v>
      </c>
      <c r="AS41" s="219" t="e">
        <f>VLOOKUP($X41,'Kinchla Info'!$A$2:$Q$26,AS$2,FALSE)</f>
        <v>#N/A</v>
      </c>
      <c r="AT41" s="219" t="e">
        <f>VLOOKUP($X41,'Kinchla Info'!$A$2:$Q$26,AT$2,FALSE)</f>
        <v>#N/A</v>
      </c>
      <c r="AU41" s="219" t="e">
        <f>VLOOKUP($X41,'Kinchla Info'!$A$2:$Q$26,AU$2,FALSE)</f>
        <v>#N/A</v>
      </c>
      <c r="AV41" s="219" t="e">
        <f>VLOOKUP($X41,'Kinchla Info'!$A$2:$Q$26,AV$2,FALSE)</f>
        <v>#N/A</v>
      </c>
    </row>
    <row r="42" spans="1:48" ht="187.2" x14ac:dyDescent="0.3">
      <c r="A42" s="41" t="s">
        <v>99</v>
      </c>
      <c r="B42" s="229" t="str">
        <f t="shared" si="2"/>
        <v>SaniDate 5.0</v>
      </c>
      <c r="C42" s="50" t="s">
        <v>309</v>
      </c>
      <c r="D42" s="45" t="s">
        <v>137</v>
      </c>
      <c r="E42" s="74" t="s">
        <v>342</v>
      </c>
      <c r="F42" s="229" t="str">
        <f t="shared" si="0"/>
        <v>23.0% Hydrogen peroxide, 5.3% Peroxyacetic acid</v>
      </c>
      <c r="G42" s="77" t="s">
        <v>361</v>
      </c>
      <c r="H42" s="78" t="s">
        <v>376</v>
      </c>
      <c r="I42" s="77" t="s">
        <v>55</v>
      </c>
      <c r="J42" s="83" t="s">
        <v>57</v>
      </c>
      <c r="K42" s="77" t="s">
        <v>55</v>
      </c>
      <c r="L42" s="84" t="s">
        <v>57</v>
      </c>
      <c r="M42" s="77" t="s">
        <v>55</v>
      </c>
      <c r="N42" s="78" t="s">
        <v>57</v>
      </c>
      <c r="O42" s="30" t="s">
        <v>48</v>
      </c>
      <c r="P42" s="30" t="s">
        <v>64</v>
      </c>
      <c r="Q42" s="30" t="s">
        <v>48</v>
      </c>
      <c r="R42" s="30" t="s">
        <v>48</v>
      </c>
      <c r="S42" s="30" t="s">
        <v>64</v>
      </c>
      <c r="T42" s="30" t="s">
        <v>64</v>
      </c>
      <c r="U42" s="30" t="s">
        <v>168</v>
      </c>
      <c r="V42" s="30" t="s">
        <v>47</v>
      </c>
      <c r="W42" s="229" t="str">
        <f t="shared" si="1"/>
        <v>yes</v>
      </c>
      <c r="X42" s="58" t="s">
        <v>205</v>
      </c>
      <c r="Y42" s="70" t="s">
        <v>265</v>
      </c>
      <c r="Z42" s="30">
        <v>10</v>
      </c>
      <c r="AA42" s="168">
        <v>20</v>
      </c>
      <c r="AB42" s="58">
        <v>23</v>
      </c>
      <c r="AC42" s="30" t="str">
        <f t="shared" si="3"/>
        <v>For Food Contact Surfaces</v>
      </c>
      <c r="AD42" s="62">
        <v>42408</v>
      </c>
      <c r="AE42" s="69" t="s">
        <v>388</v>
      </c>
      <c r="AG42" s="218" t="s">
        <v>55</v>
      </c>
      <c r="AH42" s="226" t="str">
        <f>VLOOKUP($X42,'Kinchla Info'!$A$2:$Q$26,AH$2,FALSE)</f>
        <v>Peracetic Acid / Peroxyacetic acid</v>
      </c>
      <c r="AI42" s="219" t="str">
        <f>VLOOKUP($X42,'Kinchla Info'!$A$2:$Q$26,AI$2,FALSE)</f>
        <v>SaniDate 5.0</v>
      </c>
      <c r="AJ42" s="219" t="str">
        <f>VLOOKUP($X42,'Kinchla Info'!$A$2:$Q$26,AJ$2,FALSE)</f>
        <v>Biosafe Systems, LLC</v>
      </c>
      <c r="AK42" s="219" t="str">
        <f>VLOOKUP($X42,'Kinchla Info'!$A$2:$Q$26,AK$2,FALSE)</f>
        <v>23.0% Hydrogen peroxide, 5.3% Peroxyacetic acid</v>
      </c>
      <c r="AL42" s="219" t="str">
        <f>VLOOKUP($X42,'Kinchla Info'!$A$2:$Q$26,AL$2,FALSE)</f>
        <v xml:space="preserve">17 oz in 100 gal tank (80 ppm 100% PAA) = $8.38/use </v>
      </c>
      <c r="AM42" s="219" t="str">
        <f>VLOOKUP($X42,'Kinchla Info'!$A$2:$Q$26,AM$2,FALSE)</f>
        <v>2.5 gallons $159.00 (johnnys) ~$63/gal</v>
      </c>
      <c r="AN42" s="219" t="str">
        <f>VLOOKUP($X42,'Kinchla Info'!$A$2:$Q$26,AN$2,FALSE)</f>
        <v>Mix batchwise or continuously 59.1-209.5 fl oz SaniDate 5.0 with 1000 gal water. (Provides 462-1636 ppm SaniDate 5.0 or 24-85 ppm 100% peracetic acid)</v>
      </c>
      <c r="AO42" s="219" t="str">
        <f>VLOOKUP($X42,'Kinchla Info'!$A$2:$Q$26,AO$2,FALSE)</f>
        <v>45 seconds (spray or submerge)</v>
      </c>
      <c r="AP42" s="219" t="str">
        <f>VLOOKUP($X42,'Kinchla Info'!$A$2:$Q$26,AP$2,FALSE)</f>
        <v>2.5, 5, 30, 55, and 275 gallon containers</v>
      </c>
      <c r="AQ42" s="219" t="str">
        <f>VLOOKUP($X42,'Kinchla Info'!$A$2:$Q$26,AQ$2,FALSE)</f>
        <v>BioSafe Systems, LLC    22 Meadow Street       East Hartford, CT 06108 1-888-272-3088</v>
      </c>
      <c r="AR42" s="219" t="str">
        <f>VLOOKUP($X42,'Kinchla Info'!$A$2:$Q$26,AR$2,FALSE)</f>
        <v>70299-19</v>
      </c>
      <c r="AS42" s="219" t="str">
        <f>VLOOKUP($X42,'Kinchla Info'!$A$2:$Q$26,AS$2,FALSE)</f>
        <v>Restrictions on shipping to certain states (johnnys)</v>
      </c>
      <c r="AT42" s="219" t="str">
        <f>VLOOKUP($X42,'Kinchla Info'!$A$2:$Q$26,AT$2,FALSE)</f>
        <v>Johnnyseeds.com (+shipping)</v>
      </c>
      <c r="AU42" s="219" t="str">
        <f>VLOOKUP($X42,'Kinchla Info'!$A$2:$Q$26,AU$2,FALSE)</f>
        <v>In case of spill, flood area with large quantity of water; waste should be disposed of on site or at approved waste disposal facility; no open dumping; triple rinse container and recycle</v>
      </c>
      <c r="AV42" s="219" t="str">
        <f>VLOOKUP($X42,'Kinchla Info'!$A$2:$Q$26,AV$2,FALSE)</f>
        <v>yes</v>
      </c>
    </row>
    <row r="43" spans="1:48" ht="57.6" x14ac:dyDescent="0.3">
      <c r="A43" s="41" t="s">
        <v>100</v>
      </c>
      <c r="B43" s="229" t="str">
        <f t="shared" si="2"/>
        <v>SaniDate 12.0</v>
      </c>
      <c r="C43" s="50" t="s">
        <v>64</v>
      </c>
      <c r="D43" s="45" t="s">
        <v>137</v>
      </c>
      <c r="E43" s="74" t="s">
        <v>343</v>
      </c>
      <c r="F43" s="229" t="str">
        <f t="shared" si="0"/>
        <v>18.5% Hydrogen peroxide, 12% Peroxyacetic acid</v>
      </c>
      <c r="G43" s="77" t="s">
        <v>361</v>
      </c>
      <c r="H43" s="78" t="s">
        <v>377</v>
      </c>
      <c r="I43" s="77" t="s">
        <v>55</v>
      </c>
      <c r="J43" s="83" t="s">
        <v>57</v>
      </c>
      <c r="K43" s="77" t="s">
        <v>55</v>
      </c>
      <c r="L43" s="84" t="s">
        <v>57</v>
      </c>
      <c r="M43" s="77" t="s">
        <v>55</v>
      </c>
      <c r="N43" s="78" t="s">
        <v>57</v>
      </c>
      <c r="O43" s="30" t="s">
        <v>48</v>
      </c>
      <c r="P43" s="30" t="s">
        <v>64</v>
      </c>
      <c r="Q43" s="30" t="s">
        <v>64</v>
      </c>
      <c r="R43" s="30" t="s">
        <v>48</v>
      </c>
      <c r="S43" s="30" t="s">
        <v>64</v>
      </c>
      <c r="T43" s="30" t="s">
        <v>64</v>
      </c>
      <c r="U43" s="30" t="s">
        <v>7</v>
      </c>
      <c r="V43" s="30" t="s">
        <v>14</v>
      </c>
      <c r="W43" s="229">
        <f t="shared" si="1"/>
        <v>0</v>
      </c>
      <c r="X43" s="58" t="s">
        <v>206</v>
      </c>
      <c r="Y43" s="70" t="s">
        <v>266</v>
      </c>
      <c r="Z43" s="30" t="s">
        <v>64</v>
      </c>
      <c r="AA43" s="168">
        <v>5</v>
      </c>
      <c r="AB43" s="58">
        <v>10</v>
      </c>
      <c r="AC43" s="30" t="str">
        <f t="shared" si="3"/>
        <v>No</v>
      </c>
      <c r="AD43" s="62">
        <v>42572</v>
      </c>
      <c r="AE43" s="69" t="s">
        <v>389</v>
      </c>
      <c r="AG43" s="218" t="s">
        <v>55</v>
      </c>
      <c r="AH43" s="226" t="str">
        <f>VLOOKUP($X43,'Kinchla Info'!$A$2:$Q$26,AH$2,FALSE)</f>
        <v>Peracetic Acid /Peroxyacetic Acid</v>
      </c>
      <c r="AI43" s="219" t="str">
        <f>VLOOKUP($X43,'Kinchla Info'!$A$2:$Q$26,AI$2,FALSE)</f>
        <v>SaniDate 12.0</v>
      </c>
      <c r="AJ43" s="219" t="str">
        <f>VLOOKUP($X43,'Kinchla Info'!$A$2:$Q$26,AJ$2,FALSE)</f>
        <v>Biosafe Systems, LLC</v>
      </c>
      <c r="AK43" s="219" t="str">
        <f>VLOOKUP($X43,'Kinchla Info'!$A$2:$Q$26,AK$2,FALSE)</f>
        <v>18.5% Hydrogen peroxide, 12% Peroxyacetic acid</v>
      </c>
      <c r="AL43" s="219">
        <f>VLOOKUP($X43,'Kinchla Info'!$A$2:$Q$26,AL$2,FALSE)</f>
        <v>0</v>
      </c>
      <c r="AM43" s="219">
        <f>VLOOKUP($X43,'Kinchla Info'!$A$2:$Q$26,AM$2,FALSE)</f>
        <v>0</v>
      </c>
      <c r="AN43" s="219" t="str">
        <f>VLOOKUP($X43,'Kinchla Info'!$A$2:$Q$26,AN$2,FALSE)</f>
        <v>25.6-89.6 oz / 1000 gal water (gives 200-700 ppm SaniDate 12.0 or 24-85 ppm 100% peracetic acid)</v>
      </c>
      <c r="AO43" s="219">
        <f>VLOOKUP($X43,'Kinchla Info'!$A$2:$Q$26,AO$2,FALSE)</f>
        <v>0</v>
      </c>
      <c r="AP43" s="219">
        <f>VLOOKUP($X43,'Kinchla Info'!$A$2:$Q$26,AP$2,FALSE)</f>
        <v>0</v>
      </c>
      <c r="AQ43" s="219" t="str">
        <f>VLOOKUP($X43,'Kinchla Info'!$A$2:$Q$26,AQ$2,FALSE)</f>
        <v>BioSafe Systems, LLC    22 Meadow Street       East Hartford, CT 06108 1-888-272-3089</v>
      </c>
      <c r="AR43" s="219" t="str">
        <f>VLOOKUP($X43,'Kinchla Info'!$A$2:$Q$26,AR$2,FALSE)</f>
        <v>70299-18</v>
      </c>
      <c r="AS43" s="219">
        <f>VLOOKUP($X43,'Kinchla Info'!$A$2:$Q$26,AS$2,FALSE)</f>
        <v>0</v>
      </c>
      <c r="AT43" s="219">
        <f>VLOOKUP($X43,'Kinchla Info'!$A$2:$Q$26,AT$2,FALSE)</f>
        <v>0</v>
      </c>
      <c r="AU43" s="219">
        <f>VLOOKUP($X43,'Kinchla Info'!$A$2:$Q$26,AU$2,FALSE)</f>
        <v>0</v>
      </c>
      <c r="AV43" s="219">
        <f>VLOOKUP($X43,'Kinchla Info'!$A$2:$Q$26,AV$2,FALSE)</f>
        <v>0</v>
      </c>
    </row>
    <row r="44" spans="1:48" ht="43.2" x14ac:dyDescent="0.3">
      <c r="A44" s="41" t="s">
        <v>101</v>
      </c>
      <c r="B44" s="229" t="e">
        <f t="shared" si="2"/>
        <v>#N/A</v>
      </c>
      <c r="C44" s="50" t="s">
        <v>64</v>
      </c>
      <c r="D44" s="45" t="s">
        <v>137</v>
      </c>
      <c r="E44" s="74" t="s">
        <v>344</v>
      </c>
      <c r="F44" s="229" t="e">
        <f t="shared" si="0"/>
        <v>#N/A</v>
      </c>
      <c r="G44" s="77" t="s">
        <v>361</v>
      </c>
      <c r="H44" s="78" t="s">
        <v>369</v>
      </c>
      <c r="I44" s="77" t="s">
        <v>55</v>
      </c>
      <c r="J44" s="83" t="s">
        <v>57</v>
      </c>
      <c r="K44" s="77" t="s">
        <v>55</v>
      </c>
      <c r="L44" s="84" t="s">
        <v>57</v>
      </c>
      <c r="M44" s="77" t="s">
        <v>55</v>
      </c>
      <c r="N44" s="78" t="s">
        <v>57</v>
      </c>
      <c r="O44" s="30" t="s">
        <v>48</v>
      </c>
      <c r="P44" s="30" t="s">
        <v>64</v>
      </c>
      <c r="Q44" s="30" t="s">
        <v>48</v>
      </c>
      <c r="R44" s="30" t="s">
        <v>48</v>
      </c>
      <c r="S44" s="30" t="s">
        <v>64</v>
      </c>
      <c r="T44" s="30" t="s">
        <v>64</v>
      </c>
      <c r="U44" s="30" t="s">
        <v>168</v>
      </c>
      <c r="V44" s="30" t="s">
        <v>290</v>
      </c>
      <c r="W44" s="229" t="e">
        <f t="shared" si="1"/>
        <v>#N/A</v>
      </c>
      <c r="X44" s="58" t="s">
        <v>207</v>
      </c>
      <c r="Y44" s="70" t="s">
        <v>267</v>
      </c>
      <c r="Z44" s="30">
        <v>5</v>
      </c>
      <c r="AA44" s="168">
        <v>4</v>
      </c>
      <c r="AB44" s="58">
        <v>8</v>
      </c>
      <c r="AC44" s="30" t="str">
        <f t="shared" si="3"/>
        <v>For Food Contact Surfaces</v>
      </c>
      <c r="AD44" s="62">
        <v>42572</v>
      </c>
      <c r="AE44" s="69" t="s">
        <v>390</v>
      </c>
      <c r="AG44" s="218" t="s">
        <v>55</v>
      </c>
      <c r="AH44" s="226" t="e">
        <f>VLOOKUP($X44,'Kinchla Info'!$A$2:$Q$26,AH$2,FALSE)</f>
        <v>#N/A</v>
      </c>
      <c r="AI44" s="219" t="e">
        <f>VLOOKUP($X44,'Kinchla Info'!$A$2:$Q$26,AI$2,FALSE)</f>
        <v>#N/A</v>
      </c>
      <c r="AJ44" s="219" t="e">
        <f>VLOOKUP($X44,'Kinchla Info'!$A$2:$Q$26,AJ$2,FALSE)</f>
        <v>#N/A</v>
      </c>
      <c r="AK44" s="219" t="e">
        <f>VLOOKUP($X44,'Kinchla Info'!$A$2:$Q$26,AK$2,FALSE)</f>
        <v>#N/A</v>
      </c>
      <c r="AL44" s="219" t="e">
        <f>VLOOKUP($X44,'Kinchla Info'!$A$2:$Q$26,AL$2,FALSE)</f>
        <v>#N/A</v>
      </c>
      <c r="AM44" s="219" t="e">
        <f>VLOOKUP($X44,'Kinchla Info'!$A$2:$Q$26,AM$2,FALSE)</f>
        <v>#N/A</v>
      </c>
      <c r="AN44" s="219" t="e">
        <f>VLOOKUP($X44,'Kinchla Info'!$A$2:$Q$26,AN$2,FALSE)</f>
        <v>#N/A</v>
      </c>
      <c r="AO44" s="219" t="e">
        <f>VLOOKUP($X44,'Kinchla Info'!$A$2:$Q$26,AO$2,FALSE)</f>
        <v>#N/A</v>
      </c>
      <c r="AP44" s="219" t="e">
        <f>VLOOKUP($X44,'Kinchla Info'!$A$2:$Q$26,AP$2,FALSE)</f>
        <v>#N/A</v>
      </c>
      <c r="AQ44" s="219" t="e">
        <f>VLOOKUP($X44,'Kinchla Info'!$A$2:$Q$26,AQ$2,FALSE)</f>
        <v>#N/A</v>
      </c>
      <c r="AR44" s="219" t="e">
        <f>VLOOKUP($X44,'Kinchla Info'!$A$2:$Q$26,AR$2,FALSE)</f>
        <v>#N/A</v>
      </c>
      <c r="AS44" s="219" t="e">
        <f>VLOOKUP($X44,'Kinchla Info'!$A$2:$Q$26,AS$2,FALSE)</f>
        <v>#N/A</v>
      </c>
      <c r="AT44" s="219" t="e">
        <f>VLOOKUP($X44,'Kinchla Info'!$A$2:$Q$26,AT$2,FALSE)</f>
        <v>#N/A</v>
      </c>
      <c r="AU44" s="219" t="e">
        <f>VLOOKUP($X44,'Kinchla Info'!$A$2:$Q$26,AU$2,FALSE)</f>
        <v>#N/A</v>
      </c>
      <c r="AV44" s="219" t="e">
        <f>VLOOKUP($X44,'Kinchla Info'!$A$2:$Q$26,AV$2,FALSE)</f>
        <v>#N/A</v>
      </c>
    </row>
    <row r="45" spans="1:48" ht="72" x14ac:dyDescent="0.3">
      <c r="A45" s="41" t="s">
        <v>102</v>
      </c>
      <c r="B45" s="229" t="str">
        <f t="shared" si="2"/>
        <v>SaniDate RTU</v>
      </c>
      <c r="C45" s="50" t="s">
        <v>163</v>
      </c>
      <c r="D45" s="45" t="s">
        <v>148</v>
      </c>
      <c r="E45" s="74" t="s">
        <v>345</v>
      </c>
      <c r="F45" s="229" t="str">
        <f t="shared" si="0"/>
        <v>0.108% Hydrogen peroxide</v>
      </c>
      <c r="G45" s="77" t="s">
        <v>44</v>
      </c>
      <c r="H45" s="84">
        <v>1.08E-3</v>
      </c>
      <c r="I45" s="77" t="s">
        <v>55</v>
      </c>
      <c r="J45" s="83" t="s">
        <v>57</v>
      </c>
      <c r="K45" s="77" t="s">
        <v>55</v>
      </c>
      <c r="L45" s="84" t="s">
        <v>57</v>
      </c>
      <c r="M45" s="77" t="s">
        <v>55</v>
      </c>
      <c r="N45" s="78" t="s">
        <v>57</v>
      </c>
      <c r="O45" s="30" t="s">
        <v>48</v>
      </c>
      <c r="P45" s="30" t="s">
        <v>64</v>
      </c>
      <c r="Q45" s="30" t="s">
        <v>48</v>
      </c>
      <c r="R45" s="30" t="s">
        <v>64</v>
      </c>
      <c r="S45" s="30" t="s">
        <v>64</v>
      </c>
      <c r="T45" s="30" t="s">
        <v>64</v>
      </c>
      <c r="U45" s="30" t="s">
        <v>168</v>
      </c>
      <c r="V45" s="30" t="s">
        <v>290</v>
      </c>
      <c r="W45" s="229">
        <f t="shared" si="1"/>
        <v>0</v>
      </c>
      <c r="X45" s="58" t="s">
        <v>208</v>
      </c>
      <c r="Y45" s="70" t="s">
        <v>268</v>
      </c>
      <c r="Z45" s="30">
        <v>4</v>
      </c>
      <c r="AA45" s="168">
        <v>4</v>
      </c>
      <c r="AB45" s="58" t="s">
        <v>64</v>
      </c>
      <c r="AC45" s="30" t="str">
        <f t="shared" si="3"/>
        <v>For Food Contact Surfaces</v>
      </c>
      <c r="AD45" s="62">
        <v>42405</v>
      </c>
      <c r="AE45" s="69" t="s">
        <v>391</v>
      </c>
      <c r="AG45" s="218" t="s">
        <v>55</v>
      </c>
      <c r="AH45" s="226" t="str">
        <f>VLOOKUP($X45,'Kinchla Info'!$A$2:$Q$26,AH$2,FALSE)</f>
        <v>Peroxyacetic Acid based microbiocide</v>
      </c>
      <c r="AI45" s="219" t="str">
        <f>VLOOKUP($X45,'Kinchla Info'!$A$2:$Q$26,AI$2,FALSE)</f>
        <v>SaniDate RTU</v>
      </c>
      <c r="AJ45" s="219" t="str">
        <f>VLOOKUP($X45,'Kinchla Info'!$A$2:$Q$26,AJ$2,FALSE)</f>
        <v>Biosafe Systems, LLC</v>
      </c>
      <c r="AK45" s="219" t="str">
        <f>VLOOKUP($X45,'Kinchla Info'!$A$2:$Q$26,AK$2,FALSE)</f>
        <v>0.108% Hydrogen peroxide</v>
      </c>
      <c r="AL45" s="219">
        <f>VLOOKUP($X45,'Kinchla Info'!$A$2:$Q$26,AL$2,FALSE)</f>
        <v>0</v>
      </c>
      <c r="AM45" s="219" t="str">
        <f>VLOOKUP($X45,'Kinchla Info'!$A$2:$Q$26,AM$2,FALSE)</f>
        <v>$14.38/32oz</v>
      </c>
      <c r="AN45" s="219" t="str">
        <f>VLOOKUP($X45,'Kinchla Info'!$A$2:$Q$26,AN$2,FALSE)</f>
        <v>Spray all produce surfaces and rub for 30-60 seconds, thoroughly rinse under clean water; or let produce soak in solution for 30-60 seconds, rinse</v>
      </c>
      <c r="AO45" s="219" t="str">
        <f>VLOOKUP($X45,'Kinchla Info'!$A$2:$Q$26,AO$2,FALSE)</f>
        <v>30-60 seconds</v>
      </c>
      <c r="AP45" s="219" t="str">
        <f>VLOOKUP($X45,'Kinchla Info'!$A$2:$Q$26,AP$2,FALSE)</f>
        <v>32 fl oz</v>
      </c>
      <c r="AQ45" s="219" t="str">
        <f>VLOOKUP($X45,'Kinchla Info'!$A$2:$Q$26,AQ$2,FALSE)</f>
        <v>BioSafe Systems, LLC    22 Meadow Street       East Hartford, CT 06108 1-888-272-3092</v>
      </c>
      <c r="AR45" s="219" t="str">
        <f>VLOOKUP($X45,'Kinchla Info'!$A$2:$Q$26,AR$2,FALSE)</f>
        <v>70299-9</v>
      </c>
      <c r="AS45" s="219">
        <f>VLOOKUP($X45,'Kinchla Info'!$A$2:$Q$26,AS$2,FALSE)</f>
        <v>0</v>
      </c>
      <c r="AT45" s="219" t="str">
        <f>VLOOKUP($X45,'Kinchla Info'!$A$2:$Q$26,AT$2,FALSE)</f>
        <v>amazon.com 32 oz spray bottle $14.38</v>
      </c>
      <c r="AU45" s="219" t="str">
        <f>VLOOKUP($X45,'Kinchla Info'!$A$2:$Q$26,AU$2,FALSE)</f>
        <v>Call local solid disposal agency for instructions</v>
      </c>
      <c r="AV45" s="219">
        <f>VLOOKUP($X45,'Kinchla Info'!$A$2:$Q$26,AV$2,FALSE)</f>
        <v>0</v>
      </c>
    </row>
    <row r="46" spans="1:48" ht="43.2" x14ac:dyDescent="0.3">
      <c r="A46" s="41" t="s">
        <v>103</v>
      </c>
      <c r="B46" s="229" t="e">
        <f t="shared" si="2"/>
        <v>#N/A</v>
      </c>
      <c r="C46" s="50" t="s">
        <v>310</v>
      </c>
      <c r="D46" s="45" t="s">
        <v>149</v>
      </c>
      <c r="E46" s="74" t="s">
        <v>346</v>
      </c>
      <c r="F46" s="229" t="e">
        <f t="shared" si="0"/>
        <v>#N/A</v>
      </c>
      <c r="G46" s="77" t="s">
        <v>371</v>
      </c>
      <c r="H46" s="78">
        <v>0.30499999999999999</v>
      </c>
      <c r="I46" s="77" t="s">
        <v>55</v>
      </c>
      <c r="J46" s="83" t="s">
        <v>57</v>
      </c>
      <c r="K46" s="77" t="s">
        <v>55</v>
      </c>
      <c r="L46" s="84" t="s">
        <v>57</v>
      </c>
      <c r="M46" s="77" t="s">
        <v>55</v>
      </c>
      <c r="N46" s="78" t="s">
        <v>57</v>
      </c>
      <c r="O46" s="30" t="s">
        <v>48</v>
      </c>
      <c r="P46" s="30" t="s">
        <v>64</v>
      </c>
      <c r="Q46" s="30" t="s">
        <v>48</v>
      </c>
      <c r="R46" s="30" t="s">
        <v>48</v>
      </c>
      <c r="S46" s="30" t="s">
        <v>64</v>
      </c>
      <c r="T46" s="30" t="s">
        <v>64</v>
      </c>
      <c r="U46" s="30" t="s">
        <v>168</v>
      </c>
      <c r="V46" s="30" t="s">
        <v>47</v>
      </c>
      <c r="W46" s="229" t="e">
        <f t="shared" si="1"/>
        <v>#N/A</v>
      </c>
      <c r="X46" s="58" t="s">
        <v>209</v>
      </c>
      <c r="Y46" s="70" t="s">
        <v>269</v>
      </c>
      <c r="Z46" s="167">
        <v>6</v>
      </c>
      <c r="AA46" s="168">
        <v>6</v>
      </c>
      <c r="AB46" s="58">
        <v>6</v>
      </c>
      <c r="AC46" s="30" t="str">
        <f t="shared" si="3"/>
        <v>For Food Contact Surfaces</v>
      </c>
      <c r="AD46" s="65">
        <v>41638</v>
      </c>
      <c r="AE46" s="2" t="s">
        <v>379</v>
      </c>
      <c r="AG46" s="218" t="s">
        <v>55</v>
      </c>
      <c r="AH46" s="226" t="e">
        <f>VLOOKUP($X46,'Kinchla Info'!$A$2:$Q$26,AH$2,FALSE)</f>
        <v>#N/A</v>
      </c>
      <c r="AI46" s="219" t="e">
        <f>VLOOKUP($X46,'Kinchla Info'!$A$2:$Q$26,AI$2,FALSE)</f>
        <v>#N/A</v>
      </c>
      <c r="AJ46" s="219" t="e">
        <f>VLOOKUP($X46,'Kinchla Info'!$A$2:$Q$26,AJ$2,FALSE)</f>
        <v>#N/A</v>
      </c>
      <c r="AK46" s="219" t="e">
        <f>VLOOKUP($X46,'Kinchla Info'!$A$2:$Q$26,AK$2,FALSE)</f>
        <v>#N/A</v>
      </c>
      <c r="AL46" s="219" t="e">
        <f>VLOOKUP($X46,'Kinchla Info'!$A$2:$Q$26,AL$2,FALSE)</f>
        <v>#N/A</v>
      </c>
      <c r="AM46" s="219" t="e">
        <f>VLOOKUP($X46,'Kinchla Info'!$A$2:$Q$26,AM$2,FALSE)</f>
        <v>#N/A</v>
      </c>
      <c r="AN46" s="219" t="e">
        <f>VLOOKUP($X46,'Kinchla Info'!$A$2:$Q$26,AN$2,FALSE)</f>
        <v>#N/A</v>
      </c>
      <c r="AO46" s="219" t="e">
        <f>VLOOKUP($X46,'Kinchla Info'!$A$2:$Q$26,AO$2,FALSE)</f>
        <v>#N/A</v>
      </c>
      <c r="AP46" s="219" t="e">
        <f>VLOOKUP($X46,'Kinchla Info'!$A$2:$Q$26,AP$2,FALSE)</f>
        <v>#N/A</v>
      </c>
      <c r="AQ46" s="219" t="e">
        <f>VLOOKUP($X46,'Kinchla Info'!$A$2:$Q$26,AQ$2,FALSE)</f>
        <v>#N/A</v>
      </c>
      <c r="AR46" s="219" t="e">
        <f>VLOOKUP($X46,'Kinchla Info'!$A$2:$Q$26,AR$2,FALSE)</f>
        <v>#N/A</v>
      </c>
      <c r="AS46" s="219" t="e">
        <f>VLOOKUP($X46,'Kinchla Info'!$A$2:$Q$26,AS$2,FALSE)</f>
        <v>#N/A</v>
      </c>
      <c r="AT46" s="219" t="e">
        <f>VLOOKUP($X46,'Kinchla Info'!$A$2:$Q$26,AT$2,FALSE)</f>
        <v>#N/A</v>
      </c>
      <c r="AU46" s="219" t="e">
        <f>VLOOKUP($X46,'Kinchla Info'!$A$2:$Q$26,AU$2,FALSE)</f>
        <v>#N/A</v>
      </c>
      <c r="AV46" s="219" t="e">
        <f>VLOOKUP($X46,'Kinchla Info'!$A$2:$Q$26,AV$2,FALSE)</f>
        <v>#N/A</v>
      </c>
    </row>
    <row r="47" spans="1:48" ht="43.2" x14ac:dyDescent="0.3">
      <c r="A47" s="43" t="s">
        <v>104</v>
      </c>
      <c r="B47" s="231" t="e">
        <f t="shared" si="2"/>
        <v>#N/A</v>
      </c>
      <c r="C47" s="52" t="s">
        <v>311</v>
      </c>
      <c r="D47" s="45" t="s">
        <v>149</v>
      </c>
      <c r="E47" s="74" t="s">
        <v>347</v>
      </c>
      <c r="F47" s="231" t="e">
        <f t="shared" si="0"/>
        <v>#N/A</v>
      </c>
      <c r="G47" s="77" t="s">
        <v>371</v>
      </c>
      <c r="H47" s="78">
        <v>0.30499999999999999</v>
      </c>
      <c r="I47" s="77" t="s">
        <v>55</v>
      </c>
      <c r="J47" s="83" t="s">
        <v>57</v>
      </c>
      <c r="K47" s="77" t="s">
        <v>55</v>
      </c>
      <c r="L47" s="84" t="s">
        <v>57</v>
      </c>
      <c r="M47" s="77" t="s">
        <v>55</v>
      </c>
      <c r="N47" s="78" t="s">
        <v>57</v>
      </c>
      <c r="O47" s="30" t="s">
        <v>48</v>
      </c>
      <c r="P47" s="30" t="s">
        <v>64</v>
      </c>
      <c r="Q47" s="30" t="s">
        <v>48</v>
      </c>
      <c r="R47" s="30" t="s">
        <v>48</v>
      </c>
      <c r="S47" s="30" t="s">
        <v>64</v>
      </c>
      <c r="T47" s="30" t="s">
        <v>64</v>
      </c>
      <c r="U47" s="30" t="s">
        <v>168</v>
      </c>
      <c r="V47" s="30" t="s">
        <v>47</v>
      </c>
      <c r="W47" s="231" t="e">
        <f t="shared" si="1"/>
        <v>#N/A</v>
      </c>
      <c r="X47" s="58" t="s">
        <v>210</v>
      </c>
      <c r="Y47" s="70" t="s">
        <v>270</v>
      </c>
      <c r="Z47" s="30">
        <v>4</v>
      </c>
      <c r="AA47" s="168">
        <v>4</v>
      </c>
      <c r="AB47" s="58">
        <v>4</v>
      </c>
      <c r="AC47" s="30" t="str">
        <f t="shared" si="3"/>
        <v>For Food Contact Surfaces</v>
      </c>
      <c r="AD47" s="62">
        <v>42167</v>
      </c>
      <c r="AE47" s="2" t="s">
        <v>379</v>
      </c>
      <c r="AG47" s="218" t="s">
        <v>55</v>
      </c>
      <c r="AH47" s="226" t="e">
        <f>VLOOKUP($X47,'Kinchla Info'!$A$2:$Q$26,AH$2,FALSE)</f>
        <v>#N/A</v>
      </c>
      <c r="AI47" s="219" t="e">
        <f>VLOOKUP($X47,'Kinchla Info'!$A$2:$Q$26,AI$2,FALSE)</f>
        <v>#N/A</v>
      </c>
      <c r="AJ47" s="219" t="e">
        <f>VLOOKUP($X47,'Kinchla Info'!$A$2:$Q$26,AJ$2,FALSE)</f>
        <v>#N/A</v>
      </c>
      <c r="AK47" s="219" t="e">
        <f>VLOOKUP($X47,'Kinchla Info'!$A$2:$Q$26,AK$2,FALSE)</f>
        <v>#N/A</v>
      </c>
      <c r="AL47" s="219" t="e">
        <f>VLOOKUP($X47,'Kinchla Info'!$A$2:$Q$26,AL$2,FALSE)</f>
        <v>#N/A</v>
      </c>
      <c r="AM47" s="219" t="e">
        <f>VLOOKUP($X47,'Kinchla Info'!$A$2:$Q$26,AM$2,FALSE)</f>
        <v>#N/A</v>
      </c>
      <c r="AN47" s="219" t="e">
        <f>VLOOKUP($X47,'Kinchla Info'!$A$2:$Q$26,AN$2,FALSE)</f>
        <v>#N/A</v>
      </c>
      <c r="AO47" s="219" t="e">
        <f>VLOOKUP($X47,'Kinchla Info'!$A$2:$Q$26,AO$2,FALSE)</f>
        <v>#N/A</v>
      </c>
      <c r="AP47" s="219" t="e">
        <f>VLOOKUP($X47,'Kinchla Info'!$A$2:$Q$26,AP$2,FALSE)</f>
        <v>#N/A</v>
      </c>
      <c r="AQ47" s="219" t="e">
        <f>VLOOKUP($X47,'Kinchla Info'!$A$2:$Q$26,AQ$2,FALSE)</f>
        <v>#N/A</v>
      </c>
      <c r="AR47" s="219" t="e">
        <f>VLOOKUP($X47,'Kinchla Info'!$A$2:$Q$26,AR$2,FALSE)</f>
        <v>#N/A</v>
      </c>
      <c r="AS47" s="219" t="e">
        <f>VLOOKUP($X47,'Kinchla Info'!$A$2:$Q$26,AS$2,FALSE)</f>
        <v>#N/A</v>
      </c>
      <c r="AT47" s="219" t="e">
        <f>VLOOKUP($X47,'Kinchla Info'!$A$2:$Q$26,AT$2,FALSE)</f>
        <v>#N/A</v>
      </c>
      <c r="AU47" s="219" t="e">
        <f>VLOOKUP($X47,'Kinchla Info'!$A$2:$Q$26,AU$2,FALSE)</f>
        <v>#N/A</v>
      </c>
      <c r="AV47" s="219" t="e">
        <f>VLOOKUP($X47,'Kinchla Info'!$A$2:$Q$26,AV$2,FALSE)</f>
        <v>#N/A</v>
      </c>
    </row>
    <row r="48" spans="1:48" ht="43.2" x14ac:dyDescent="0.3">
      <c r="A48" s="41" t="s">
        <v>105</v>
      </c>
      <c r="B48" s="229" t="e">
        <f t="shared" si="2"/>
        <v>#N/A</v>
      </c>
      <c r="C48" s="50" t="s">
        <v>312</v>
      </c>
      <c r="D48" s="45" t="s">
        <v>150</v>
      </c>
      <c r="E48" s="74" t="s">
        <v>105</v>
      </c>
      <c r="F48" s="229" t="e">
        <f t="shared" si="0"/>
        <v>#N/A</v>
      </c>
      <c r="G48" s="77" t="s">
        <v>37</v>
      </c>
      <c r="H48" s="78">
        <v>0.125</v>
      </c>
      <c r="I48" s="77" t="s">
        <v>55</v>
      </c>
      <c r="J48" s="83" t="s">
        <v>57</v>
      </c>
      <c r="K48" s="77" t="s">
        <v>55</v>
      </c>
      <c r="L48" s="84" t="s">
        <v>57</v>
      </c>
      <c r="M48" s="77" t="s">
        <v>55</v>
      </c>
      <c r="N48" s="78" t="s">
        <v>57</v>
      </c>
      <c r="O48" s="30" t="s">
        <v>48</v>
      </c>
      <c r="P48" s="30" t="s">
        <v>64</v>
      </c>
      <c r="Q48" s="30" t="s">
        <v>48</v>
      </c>
      <c r="R48" s="30" t="s">
        <v>64</v>
      </c>
      <c r="S48" s="30" t="s">
        <v>64</v>
      </c>
      <c r="T48" s="30" t="s">
        <v>64</v>
      </c>
      <c r="U48" s="30" t="s">
        <v>7</v>
      </c>
      <c r="V48" s="30" t="s">
        <v>290</v>
      </c>
      <c r="W48" s="229" t="e">
        <f t="shared" si="1"/>
        <v>#N/A</v>
      </c>
      <c r="X48" s="58" t="s">
        <v>211</v>
      </c>
      <c r="Y48" s="70" t="s">
        <v>271</v>
      </c>
      <c r="Z48" s="30">
        <v>15</v>
      </c>
      <c r="AA48" s="168">
        <v>12</v>
      </c>
      <c r="AB48" s="58" t="s">
        <v>64</v>
      </c>
      <c r="AC48" s="30" t="str">
        <f t="shared" si="3"/>
        <v>No</v>
      </c>
      <c r="AD48" s="62">
        <v>41051</v>
      </c>
      <c r="AE48" s="2" t="s">
        <v>379</v>
      </c>
      <c r="AG48" s="218" t="s">
        <v>55</v>
      </c>
      <c r="AH48" s="226" t="e">
        <f>VLOOKUP($X48,'Kinchla Info'!$A$2:$Q$26,AH$2,FALSE)</f>
        <v>#N/A</v>
      </c>
      <c r="AI48" s="219" t="e">
        <f>VLOOKUP($X48,'Kinchla Info'!$A$2:$Q$26,AI$2,FALSE)</f>
        <v>#N/A</v>
      </c>
      <c r="AJ48" s="219" t="e">
        <f>VLOOKUP($X48,'Kinchla Info'!$A$2:$Q$26,AJ$2,FALSE)</f>
        <v>#N/A</v>
      </c>
      <c r="AK48" s="219" t="e">
        <f>VLOOKUP($X48,'Kinchla Info'!$A$2:$Q$26,AK$2,FALSE)</f>
        <v>#N/A</v>
      </c>
      <c r="AL48" s="219" t="e">
        <f>VLOOKUP($X48,'Kinchla Info'!$A$2:$Q$26,AL$2,FALSE)</f>
        <v>#N/A</v>
      </c>
      <c r="AM48" s="219" t="e">
        <f>VLOOKUP($X48,'Kinchla Info'!$A$2:$Q$26,AM$2,FALSE)</f>
        <v>#N/A</v>
      </c>
      <c r="AN48" s="219" t="e">
        <f>VLOOKUP($X48,'Kinchla Info'!$A$2:$Q$26,AN$2,FALSE)</f>
        <v>#N/A</v>
      </c>
      <c r="AO48" s="219" t="e">
        <f>VLOOKUP($X48,'Kinchla Info'!$A$2:$Q$26,AO$2,FALSE)</f>
        <v>#N/A</v>
      </c>
      <c r="AP48" s="219" t="e">
        <f>VLOOKUP($X48,'Kinchla Info'!$A$2:$Q$26,AP$2,FALSE)</f>
        <v>#N/A</v>
      </c>
      <c r="AQ48" s="219" t="e">
        <f>VLOOKUP($X48,'Kinchla Info'!$A$2:$Q$26,AQ$2,FALSE)</f>
        <v>#N/A</v>
      </c>
      <c r="AR48" s="219" t="e">
        <f>VLOOKUP($X48,'Kinchla Info'!$A$2:$Q$26,AR$2,FALSE)</f>
        <v>#N/A</v>
      </c>
      <c r="AS48" s="219" t="e">
        <f>VLOOKUP($X48,'Kinchla Info'!$A$2:$Q$26,AS$2,FALSE)</f>
        <v>#N/A</v>
      </c>
      <c r="AT48" s="219" t="e">
        <f>VLOOKUP($X48,'Kinchla Info'!$A$2:$Q$26,AT$2,FALSE)</f>
        <v>#N/A</v>
      </c>
      <c r="AU48" s="219" t="e">
        <f>VLOOKUP($X48,'Kinchla Info'!$A$2:$Q$26,AU$2,FALSE)</f>
        <v>#N/A</v>
      </c>
      <c r="AV48" s="219" t="e">
        <f>VLOOKUP($X48,'Kinchla Info'!$A$2:$Q$26,AV$2,FALSE)</f>
        <v>#N/A</v>
      </c>
    </row>
    <row r="49" spans="1:48" ht="57.6" x14ac:dyDescent="0.3">
      <c r="A49" s="41" t="s">
        <v>105</v>
      </c>
      <c r="B49" s="229" t="e">
        <f t="shared" si="2"/>
        <v>#N/A</v>
      </c>
      <c r="C49" s="50" t="s">
        <v>313</v>
      </c>
      <c r="D49" s="45" t="s">
        <v>151</v>
      </c>
      <c r="E49" s="74" t="s">
        <v>105</v>
      </c>
      <c r="F49" s="229" t="e">
        <f t="shared" si="0"/>
        <v>#N/A</v>
      </c>
      <c r="G49" s="77" t="s">
        <v>37</v>
      </c>
      <c r="H49" s="78">
        <v>0.125</v>
      </c>
      <c r="I49" s="77" t="s">
        <v>55</v>
      </c>
      <c r="J49" s="83" t="s">
        <v>57</v>
      </c>
      <c r="K49" s="77" t="s">
        <v>55</v>
      </c>
      <c r="L49" s="84" t="s">
        <v>57</v>
      </c>
      <c r="M49" s="77" t="s">
        <v>55</v>
      </c>
      <c r="N49" s="78" t="s">
        <v>57</v>
      </c>
      <c r="O49" s="30" t="s">
        <v>48</v>
      </c>
      <c r="P49" s="30" t="s">
        <v>64</v>
      </c>
      <c r="Q49" s="30" t="s">
        <v>48</v>
      </c>
      <c r="R49" s="30" t="s">
        <v>48</v>
      </c>
      <c r="S49" s="30" t="s">
        <v>64</v>
      </c>
      <c r="T49" s="30" t="s">
        <v>64</v>
      </c>
      <c r="U49" s="30" t="s">
        <v>7</v>
      </c>
      <c r="V49" s="30" t="s">
        <v>290</v>
      </c>
      <c r="W49" s="229" t="e">
        <f t="shared" si="1"/>
        <v>#N/A</v>
      </c>
      <c r="X49" s="58" t="s">
        <v>212</v>
      </c>
      <c r="Y49" s="70" t="s">
        <v>272</v>
      </c>
      <c r="Z49" s="30">
        <v>6</v>
      </c>
      <c r="AA49" s="168">
        <v>13</v>
      </c>
      <c r="AB49" s="58">
        <v>16</v>
      </c>
      <c r="AC49" s="30" t="str">
        <f t="shared" si="3"/>
        <v>No</v>
      </c>
      <c r="AD49" s="62">
        <v>42326</v>
      </c>
      <c r="AE49" s="2" t="s">
        <v>379</v>
      </c>
      <c r="AG49" s="218" t="s">
        <v>55</v>
      </c>
      <c r="AH49" s="226" t="e">
        <f>VLOOKUP($X49,'Kinchla Info'!$A$2:$Q$26,AH$2,FALSE)</f>
        <v>#N/A</v>
      </c>
      <c r="AI49" s="219" t="e">
        <f>VLOOKUP($X49,'Kinchla Info'!$A$2:$Q$26,AI$2,FALSE)</f>
        <v>#N/A</v>
      </c>
      <c r="AJ49" s="219" t="e">
        <f>VLOOKUP($X49,'Kinchla Info'!$A$2:$Q$26,AJ$2,FALSE)</f>
        <v>#N/A</v>
      </c>
      <c r="AK49" s="219" t="e">
        <f>VLOOKUP($X49,'Kinchla Info'!$A$2:$Q$26,AK$2,FALSE)</f>
        <v>#N/A</v>
      </c>
      <c r="AL49" s="219" t="e">
        <f>VLOOKUP($X49,'Kinchla Info'!$A$2:$Q$26,AL$2,FALSE)</f>
        <v>#N/A</v>
      </c>
      <c r="AM49" s="219" t="e">
        <f>VLOOKUP($X49,'Kinchla Info'!$A$2:$Q$26,AM$2,FALSE)</f>
        <v>#N/A</v>
      </c>
      <c r="AN49" s="219" t="e">
        <f>VLOOKUP($X49,'Kinchla Info'!$A$2:$Q$26,AN$2,FALSE)</f>
        <v>#N/A</v>
      </c>
      <c r="AO49" s="219" t="e">
        <f>VLOOKUP($X49,'Kinchla Info'!$A$2:$Q$26,AO$2,FALSE)</f>
        <v>#N/A</v>
      </c>
      <c r="AP49" s="219" t="e">
        <f>VLOOKUP($X49,'Kinchla Info'!$A$2:$Q$26,AP$2,FALSE)</f>
        <v>#N/A</v>
      </c>
      <c r="AQ49" s="219" t="e">
        <f>VLOOKUP($X49,'Kinchla Info'!$A$2:$Q$26,AQ$2,FALSE)</f>
        <v>#N/A</v>
      </c>
      <c r="AR49" s="219" t="e">
        <f>VLOOKUP($X49,'Kinchla Info'!$A$2:$Q$26,AR$2,FALSE)</f>
        <v>#N/A</v>
      </c>
      <c r="AS49" s="219" t="e">
        <f>VLOOKUP($X49,'Kinchla Info'!$A$2:$Q$26,AS$2,FALSE)</f>
        <v>#N/A</v>
      </c>
      <c r="AT49" s="219" t="e">
        <f>VLOOKUP($X49,'Kinchla Info'!$A$2:$Q$26,AT$2,FALSE)</f>
        <v>#N/A</v>
      </c>
      <c r="AU49" s="219" t="e">
        <f>VLOOKUP($X49,'Kinchla Info'!$A$2:$Q$26,AU$2,FALSE)</f>
        <v>#N/A</v>
      </c>
      <c r="AV49" s="219" t="e">
        <f>VLOOKUP($X49,'Kinchla Info'!$A$2:$Q$26,AV$2,FALSE)</f>
        <v>#N/A</v>
      </c>
    </row>
    <row r="50" spans="1:48" ht="43.2" x14ac:dyDescent="0.3">
      <c r="A50" s="41" t="s">
        <v>106</v>
      </c>
      <c r="B50" s="229" t="e">
        <f t="shared" si="2"/>
        <v>#N/A</v>
      </c>
      <c r="C50" s="50" t="s">
        <v>107</v>
      </c>
      <c r="D50" s="45" t="s">
        <v>152</v>
      </c>
      <c r="E50" s="74" t="s">
        <v>105</v>
      </c>
      <c r="F50" s="229" t="e">
        <f t="shared" si="0"/>
        <v>#N/A</v>
      </c>
      <c r="G50" s="77" t="s">
        <v>37</v>
      </c>
      <c r="H50" s="78">
        <v>0.125</v>
      </c>
      <c r="I50" s="77" t="s">
        <v>55</v>
      </c>
      <c r="J50" s="83" t="s">
        <v>57</v>
      </c>
      <c r="K50" s="77" t="s">
        <v>55</v>
      </c>
      <c r="L50" s="84" t="s">
        <v>57</v>
      </c>
      <c r="M50" s="77" t="s">
        <v>55</v>
      </c>
      <c r="N50" s="78" t="s">
        <v>57</v>
      </c>
      <c r="O50" s="30" t="s">
        <v>48</v>
      </c>
      <c r="P50" s="30" t="s">
        <v>64</v>
      </c>
      <c r="Q50" s="30" t="s">
        <v>48</v>
      </c>
      <c r="R50" s="30" t="s">
        <v>64</v>
      </c>
      <c r="S50" s="30" t="s">
        <v>64</v>
      </c>
      <c r="T50" s="30" t="s">
        <v>64</v>
      </c>
      <c r="U50" s="30" t="s">
        <v>7</v>
      </c>
      <c r="V50" s="30" t="s">
        <v>290</v>
      </c>
      <c r="W50" s="229" t="e">
        <f t="shared" si="1"/>
        <v>#N/A</v>
      </c>
      <c r="X50" s="58" t="s">
        <v>213</v>
      </c>
      <c r="Y50" s="70" t="s">
        <v>273</v>
      </c>
      <c r="Z50" s="30">
        <v>5</v>
      </c>
      <c r="AA50" s="168">
        <v>11</v>
      </c>
      <c r="AB50" s="58" t="s">
        <v>64</v>
      </c>
      <c r="AC50" s="30" t="str">
        <f t="shared" si="3"/>
        <v>No</v>
      </c>
      <c r="AD50" s="62">
        <v>41695</v>
      </c>
      <c r="AE50" s="2" t="s">
        <v>379</v>
      </c>
      <c r="AG50" s="218" t="s">
        <v>55</v>
      </c>
      <c r="AH50" s="226" t="e">
        <f>VLOOKUP($X50,'Kinchla Info'!$A$2:$Q$26,AH$2,FALSE)</f>
        <v>#N/A</v>
      </c>
      <c r="AI50" s="219" t="e">
        <f>VLOOKUP($X50,'Kinchla Info'!$A$2:$Q$26,AI$2,FALSE)</f>
        <v>#N/A</v>
      </c>
      <c r="AJ50" s="219" t="e">
        <f>VLOOKUP($X50,'Kinchla Info'!$A$2:$Q$26,AJ$2,FALSE)</f>
        <v>#N/A</v>
      </c>
      <c r="AK50" s="219" t="e">
        <f>VLOOKUP($X50,'Kinchla Info'!$A$2:$Q$26,AK$2,FALSE)</f>
        <v>#N/A</v>
      </c>
      <c r="AL50" s="219" t="e">
        <f>VLOOKUP($X50,'Kinchla Info'!$A$2:$Q$26,AL$2,FALSE)</f>
        <v>#N/A</v>
      </c>
      <c r="AM50" s="219" t="e">
        <f>VLOOKUP($X50,'Kinchla Info'!$A$2:$Q$26,AM$2,FALSE)</f>
        <v>#N/A</v>
      </c>
      <c r="AN50" s="219" t="e">
        <f>VLOOKUP($X50,'Kinchla Info'!$A$2:$Q$26,AN$2,FALSE)</f>
        <v>#N/A</v>
      </c>
      <c r="AO50" s="219" t="e">
        <f>VLOOKUP($X50,'Kinchla Info'!$A$2:$Q$26,AO$2,FALSE)</f>
        <v>#N/A</v>
      </c>
      <c r="AP50" s="219" t="e">
        <f>VLOOKUP($X50,'Kinchla Info'!$A$2:$Q$26,AP$2,FALSE)</f>
        <v>#N/A</v>
      </c>
      <c r="AQ50" s="219" t="e">
        <f>VLOOKUP($X50,'Kinchla Info'!$A$2:$Q$26,AQ$2,FALSE)</f>
        <v>#N/A</v>
      </c>
      <c r="AR50" s="219" t="e">
        <f>VLOOKUP($X50,'Kinchla Info'!$A$2:$Q$26,AR$2,FALSE)</f>
        <v>#N/A</v>
      </c>
      <c r="AS50" s="219" t="e">
        <f>VLOOKUP($X50,'Kinchla Info'!$A$2:$Q$26,AS$2,FALSE)</f>
        <v>#N/A</v>
      </c>
      <c r="AT50" s="219" t="e">
        <f>VLOOKUP($X50,'Kinchla Info'!$A$2:$Q$26,AT$2,FALSE)</f>
        <v>#N/A</v>
      </c>
      <c r="AU50" s="219" t="e">
        <f>VLOOKUP($X50,'Kinchla Info'!$A$2:$Q$26,AU$2,FALSE)</f>
        <v>#N/A</v>
      </c>
      <c r="AV50" s="219" t="e">
        <f>VLOOKUP($X50,'Kinchla Info'!$A$2:$Q$26,AV$2,FALSE)</f>
        <v>#N/A</v>
      </c>
    </row>
    <row r="51" spans="1:48" ht="43.2" x14ac:dyDescent="0.3">
      <c r="A51" s="41" t="s">
        <v>108</v>
      </c>
      <c r="B51" s="229" t="e">
        <f t="shared" si="2"/>
        <v>#N/A</v>
      </c>
      <c r="C51" s="50" t="s">
        <v>64</v>
      </c>
      <c r="D51" s="45" t="s">
        <v>152</v>
      </c>
      <c r="E51" s="74" t="s">
        <v>348</v>
      </c>
      <c r="F51" s="229" t="e">
        <f t="shared" si="0"/>
        <v>#N/A</v>
      </c>
      <c r="G51" s="77" t="s">
        <v>37</v>
      </c>
      <c r="H51" s="78">
        <v>0.1</v>
      </c>
      <c r="I51" s="77" t="s">
        <v>55</v>
      </c>
      <c r="J51" s="83" t="s">
        <v>57</v>
      </c>
      <c r="K51" s="77" t="s">
        <v>55</v>
      </c>
      <c r="L51" s="84" t="s">
        <v>57</v>
      </c>
      <c r="M51" s="77" t="s">
        <v>55</v>
      </c>
      <c r="N51" s="78" t="s">
        <v>57</v>
      </c>
      <c r="O51" s="30" t="s">
        <v>48</v>
      </c>
      <c r="P51" s="30" t="s">
        <v>64</v>
      </c>
      <c r="Q51" s="30" t="s">
        <v>48</v>
      </c>
      <c r="R51" s="30" t="s">
        <v>64</v>
      </c>
      <c r="S51" s="30" t="s">
        <v>64</v>
      </c>
      <c r="T51" s="30" t="s">
        <v>64</v>
      </c>
      <c r="U51" s="30" t="s">
        <v>7</v>
      </c>
      <c r="V51" s="30" t="s">
        <v>290</v>
      </c>
      <c r="W51" s="229" t="e">
        <f t="shared" si="1"/>
        <v>#N/A</v>
      </c>
      <c r="X51" s="58" t="s">
        <v>214</v>
      </c>
      <c r="Y51" s="70" t="s">
        <v>274</v>
      </c>
      <c r="Z51" s="30">
        <v>5</v>
      </c>
      <c r="AA51" s="168">
        <v>11</v>
      </c>
      <c r="AB51" s="58" t="s">
        <v>64</v>
      </c>
      <c r="AC51" s="30" t="str">
        <f t="shared" si="3"/>
        <v>No</v>
      </c>
      <c r="AD51" s="62">
        <v>41695</v>
      </c>
      <c r="AE51" s="2" t="s">
        <v>379</v>
      </c>
      <c r="AG51" s="218" t="s">
        <v>55</v>
      </c>
      <c r="AH51" s="226" t="e">
        <f>VLOOKUP($X51,'Kinchla Info'!$A$2:$Q$26,AH$2,FALSE)</f>
        <v>#N/A</v>
      </c>
      <c r="AI51" s="219" t="e">
        <f>VLOOKUP($X51,'Kinchla Info'!$A$2:$Q$26,AI$2,FALSE)</f>
        <v>#N/A</v>
      </c>
      <c r="AJ51" s="219" t="e">
        <f>VLOOKUP($X51,'Kinchla Info'!$A$2:$Q$26,AJ$2,FALSE)</f>
        <v>#N/A</v>
      </c>
      <c r="AK51" s="219" t="e">
        <f>VLOOKUP($X51,'Kinchla Info'!$A$2:$Q$26,AK$2,FALSE)</f>
        <v>#N/A</v>
      </c>
      <c r="AL51" s="219" t="e">
        <f>VLOOKUP($X51,'Kinchla Info'!$A$2:$Q$26,AL$2,FALSE)</f>
        <v>#N/A</v>
      </c>
      <c r="AM51" s="219" t="e">
        <f>VLOOKUP($X51,'Kinchla Info'!$A$2:$Q$26,AM$2,FALSE)</f>
        <v>#N/A</v>
      </c>
      <c r="AN51" s="219" t="e">
        <f>VLOOKUP($X51,'Kinchla Info'!$A$2:$Q$26,AN$2,FALSE)</f>
        <v>#N/A</v>
      </c>
      <c r="AO51" s="219" t="e">
        <f>VLOOKUP($X51,'Kinchla Info'!$A$2:$Q$26,AO$2,FALSE)</f>
        <v>#N/A</v>
      </c>
      <c r="AP51" s="219" t="e">
        <f>VLOOKUP($X51,'Kinchla Info'!$A$2:$Q$26,AP$2,FALSE)</f>
        <v>#N/A</v>
      </c>
      <c r="AQ51" s="219" t="e">
        <f>VLOOKUP($X51,'Kinchla Info'!$A$2:$Q$26,AQ$2,FALSE)</f>
        <v>#N/A</v>
      </c>
      <c r="AR51" s="219" t="e">
        <f>VLOOKUP($X51,'Kinchla Info'!$A$2:$Q$26,AR$2,FALSE)</f>
        <v>#N/A</v>
      </c>
      <c r="AS51" s="219" t="e">
        <f>VLOOKUP($X51,'Kinchla Info'!$A$2:$Q$26,AS$2,FALSE)</f>
        <v>#N/A</v>
      </c>
      <c r="AT51" s="219" t="e">
        <f>VLOOKUP($X51,'Kinchla Info'!$A$2:$Q$26,AT$2,FALSE)</f>
        <v>#N/A</v>
      </c>
      <c r="AU51" s="219" t="e">
        <f>VLOOKUP($X51,'Kinchla Info'!$A$2:$Q$26,AU$2,FALSE)</f>
        <v>#N/A</v>
      </c>
      <c r="AV51" s="219" t="e">
        <f>VLOOKUP($X51,'Kinchla Info'!$A$2:$Q$26,AV$2,FALSE)</f>
        <v>#N/A</v>
      </c>
    </row>
    <row r="52" spans="1:48" ht="28.8" x14ac:dyDescent="0.3">
      <c r="A52" s="41" t="s">
        <v>109</v>
      </c>
      <c r="B52" s="229" t="e">
        <f t="shared" si="2"/>
        <v>#N/A</v>
      </c>
      <c r="C52" s="50" t="s">
        <v>64</v>
      </c>
      <c r="D52" s="45" t="s">
        <v>153</v>
      </c>
      <c r="E52" s="74" t="s">
        <v>348</v>
      </c>
      <c r="F52" s="229" t="e">
        <f t="shared" si="0"/>
        <v>#N/A</v>
      </c>
      <c r="G52" s="77" t="s">
        <v>37</v>
      </c>
      <c r="H52" s="78">
        <v>0.1</v>
      </c>
      <c r="I52" s="77" t="s">
        <v>55</v>
      </c>
      <c r="J52" s="83" t="s">
        <v>57</v>
      </c>
      <c r="K52" s="77" t="s">
        <v>55</v>
      </c>
      <c r="L52" s="84" t="s">
        <v>57</v>
      </c>
      <c r="M52" s="77" t="s">
        <v>55</v>
      </c>
      <c r="N52" s="78" t="s">
        <v>57</v>
      </c>
      <c r="O52" s="30" t="s">
        <v>48</v>
      </c>
      <c r="P52" s="30" t="s">
        <v>64</v>
      </c>
      <c r="Q52" s="30" t="s">
        <v>48</v>
      </c>
      <c r="R52" s="30" t="s">
        <v>64</v>
      </c>
      <c r="S52" s="30" t="s">
        <v>64</v>
      </c>
      <c r="T52" s="30" t="s">
        <v>64</v>
      </c>
      <c r="U52" s="30" t="s">
        <v>7</v>
      </c>
      <c r="V52" s="30" t="s">
        <v>290</v>
      </c>
      <c r="W52" s="229" t="e">
        <f t="shared" si="1"/>
        <v>#N/A</v>
      </c>
      <c r="X52" s="58" t="s">
        <v>215</v>
      </c>
      <c r="Y52" s="70" t="s">
        <v>275</v>
      </c>
      <c r="Z52" s="30">
        <v>7</v>
      </c>
      <c r="AA52" s="168">
        <v>11</v>
      </c>
      <c r="AB52" s="58" t="s">
        <v>64</v>
      </c>
      <c r="AC52" s="30" t="str">
        <f t="shared" si="3"/>
        <v>No</v>
      </c>
      <c r="AD52" s="62">
        <v>40983</v>
      </c>
      <c r="AE52" s="2" t="s">
        <v>379</v>
      </c>
      <c r="AG52" s="218" t="s">
        <v>55</v>
      </c>
      <c r="AH52" s="226" t="e">
        <f>VLOOKUP($X52,'Kinchla Info'!$A$2:$Q$26,AH$2,FALSE)</f>
        <v>#N/A</v>
      </c>
      <c r="AI52" s="219" t="e">
        <f>VLOOKUP($X52,'Kinchla Info'!$A$2:$Q$26,AI$2,FALSE)</f>
        <v>#N/A</v>
      </c>
      <c r="AJ52" s="219" t="e">
        <f>VLOOKUP($X52,'Kinchla Info'!$A$2:$Q$26,AJ$2,FALSE)</f>
        <v>#N/A</v>
      </c>
      <c r="AK52" s="219" t="e">
        <f>VLOOKUP($X52,'Kinchla Info'!$A$2:$Q$26,AK$2,FALSE)</f>
        <v>#N/A</v>
      </c>
      <c r="AL52" s="219" t="e">
        <f>VLOOKUP($X52,'Kinchla Info'!$A$2:$Q$26,AL$2,FALSE)</f>
        <v>#N/A</v>
      </c>
      <c r="AM52" s="219" t="e">
        <f>VLOOKUP($X52,'Kinchla Info'!$A$2:$Q$26,AM$2,FALSE)</f>
        <v>#N/A</v>
      </c>
      <c r="AN52" s="219" t="e">
        <f>VLOOKUP($X52,'Kinchla Info'!$A$2:$Q$26,AN$2,FALSE)</f>
        <v>#N/A</v>
      </c>
      <c r="AO52" s="219" t="e">
        <f>VLOOKUP($X52,'Kinchla Info'!$A$2:$Q$26,AO$2,FALSE)</f>
        <v>#N/A</v>
      </c>
      <c r="AP52" s="219" t="e">
        <f>VLOOKUP($X52,'Kinchla Info'!$A$2:$Q$26,AP$2,FALSE)</f>
        <v>#N/A</v>
      </c>
      <c r="AQ52" s="219" t="e">
        <f>VLOOKUP($X52,'Kinchla Info'!$A$2:$Q$26,AQ$2,FALSE)</f>
        <v>#N/A</v>
      </c>
      <c r="AR52" s="219" t="e">
        <f>VLOOKUP($X52,'Kinchla Info'!$A$2:$Q$26,AR$2,FALSE)</f>
        <v>#N/A</v>
      </c>
      <c r="AS52" s="219" t="e">
        <f>VLOOKUP($X52,'Kinchla Info'!$A$2:$Q$26,AS$2,FALSE)</f>
        <v>#N/A</v>
      </c>
      <c r="AT52" s="219" t="e">
        <f>VLOOKUP($X52,'Kinchla Info'!$A$2:$Q$26,AT$2,FALSE)</f>
        <v>#N/A</v>
      </c>
      <c r="AU52" s="219" t="e">
        <f>VLOOKUP($X52,'Kinchla Info'!$A$2:$Q$26,AU$2,FALSE)</f>
        <v>#N/A</v>
      </c>
      <c r="AV52" s="219" t="e">
        <f>VLOOKUP($X52,'Kinchla Info'!$A$2:$Q$26,AV$2,FALSE)</f>
        <v>#N/A</v>
      </c>
    </row>
    <row r="53" spans="1:48" ht="86.4" x14ac:dyDescent="0.3">
      <c r="A53" s="41" t="s">
        <v>110</v>
      </c>
      <c r="B53" s="229" t="e">
        <f t="shared" si="2"/>
        <v>#N/A</v>
      </c>
      <c r="C53" s="50" t="s">
        <v>165</v>
      </c>
      <c r="D53" s="45" t="s">
        <v>154</v>
      </c>
      <c r="E53" s="74" t="s">
        <v>349</v>
      </c>
      <c r="F53" s="229" t="e">
        <f t="shared" si="0"/>
        <v>#N/A</v>
      </c>
      <c r="G53" s="77" t="s">
        <v>55</v>
      </c>
      <c r="H53" s="78" t="s">
        <v>57</v>
      </c>
      <c r="I53" s="77" t="s">
        <v>55</v>
      </c>
      <c r="J53" s="83" t="s">
        <v>57</v>
      </c>
      <c r="K53" s="77" t="s">
        <v>372</v>
      </c>
      <c r="L53" s="84">
        <v>0.1</v>
      </c>
      <c r="M53" s="77" t="s">
        <v>55</v>
      </c>
      <c r="N53" s="78" t="s">
        <v>57</v>
      </c>
      <c r="O53" s="30" t="s">
        <v>64</v>
      </c>
      <c r="P53" s="30" t="s">
        <v>64</v>
      </c>
      <c r="Q53" s="30" t="s">
        <v>48</v>
      </c>
      <c r="R53" s="30" t="s">
        <v>64</v>
      </c>
      <c r="S53" s="30" t="s">
        <v>64</v>
      </c>
      <c r="T53" s="30" t="s">
        <v>64</v>
      </c>
      <c r="U53" s="30" t="s">
        <v>168</v>
      </c>
      <c r="V53" s="30" t="s">
        <v>290</v>
      </c>
      <c r="W53" s="229" t="e">
        <f t="shared" si="1"/>
        <v>#N/A</v>
      </c>
      <c r="X53" s="30" t="s">
        <v>216</v>
      </c>
      <c r="Y53" s="70" t="s">
        <v>276</v>
      </c>
      <c r="Z53" s="167">
        <v>4</v>
      </c>
      <c r="AA53" s="168" t="s">
        <v>64</v>
      </c>
      <c r="AB53" s="58" t="s">
        <v>64</v>
      </c>
      <c r="AC53" s="30" t="str">
        <f t="shared" si="3"/>
        <v>For Food Contact Surfaces</v>
      </c>
      <c r="AD53" s="64">
        <v>42457</v>
      </c>
      <c r="AE53" s="2" t="s">
        <v>379</v>
      </c>
      <c r="AG53" s="218" t="s">
        <v>55</v>
      </c>
      <c r="AH53" s="226" t="e">
        <f>VLOOKUP($X53,'Kinchla Info'!$A$2:$Q$26,AH$2,FALSE)</f>
        <v>#N/A</v>
      </c>
      <c r="AI53" s="219" t="e">
        <f>VLOOKUP($X53,'Kinchla Info'!$A$2:$Q$26,AI$2,FALSE)</f>
        <v>#N/A</v>
      </c>
      <c r="AJ53" s="219" t="e">
        <f>VLOOKUP($X53,'Kinchla Info'!$A$2:$Q$26,AJ$2,FALSE)</f>
        <v>#N/A</v>
      </c>
      <c r="AK53" s="219" t="e">
        <f>VLOOKUP($X53,'Kinchla Info'!$A$2:$Q$26,AK$2,FALSE)</f>
        <v>#N/A</v>
      </c>
      <c r="AL53" s="219" t="e">
        <f>VLOOKUP($X53,'Kinchla Info'!$A$2:$Q$26,AL$2,FALSE)</f>
        <v>#N/A</v>
      </c>
      <c r="AM53" s="219" t="e">
        <f>VLOOKUP($X53,'Kinchla Info'!$A$2:$Q$26,AM$2,FALSE)</f>
        <v>#N/A</v>
      </c>
      <c r="AN53" s="219" t="e">
        <f>VLOOKUP($X53,'Kinchla Info'!$A$2:$Q$26,AN$2,FALSE)</f>
        <v>#N/A</v>
      </c>
      <c r="AO53" s="219" t="e">
        <f>VLOOKUP($X53,'Kinchla Info'!$A$2:$Q$26,AO$2,FALSE)</f>
        <v>#N/A</v>
      </c>
      <c r="AP53" s="219" t="e">
        <f>VLOOKUP($X53,'Kinchla Info'!$A$2:$Q$26,AP$2,FALSE)</f>
        <v>#N/A</v>
      </c>
      <c r="AQ53" s="219" t="e">
        <f>VLOOKUP($X53,'Kinchla Info'!$A$2:$Q$26,AQ$2,FALSE)</f>
        <v>#N/A</v>
      </c>
      <c r="AR53" s="219" t="e">
        <f>VLOOKUP($X53,'Kinchla Info'!$A$2:$Q$26,AR$2,FALSE)</f>
        <v>#N/A</v>
      </c>
      <c r="AS53" s="219" t="e">
        <f>VLOOKUP($X53,'Kinchla Info'!$A$2:$Q$26,AS$2,FALSE)</f>
        <v>#N/A</v>
      </c>
      <c r="AT53" s="219" t="e">
        <f>VLOOKUP($X53,'Kinchla Info'!$A$2:$Q$26,AT$2,FALSE)</f>
        <v>#N/A</v>
      </c>
      <c r="AU53" s="219" t="e">
        <f>VLOOKUP($X53,'Kinchla Info'!$A$2:$Q$26,AU$2,FALSE)</f>
        <v>#N/A</v>
      </c>
      <c r="AV53" s="219" t="e">
        <f>VLOOKUP($X53,'Kinchla Info'!$A$2:$Q$26,AV$2,FALSE)</f>
        <v>#N/A</v>
      </c>
    </row>
    <row r="54" spans="1:48" ht="72" x14ac:dyDescent="0.3">
      <c r="A54" s="41" t="s">
        <v>111</v>
      </c>
      <c r="B54" s="229" t="str">
        <f t="shared" si="2"/>
        <v>StorOx 2.0</v>
      </c>
      <c r="C54" s="50" t="s">
        <v>316</v>
      </c>
      <c r="D54" s="45" t="s">
        <v>137</v>
      </c>
      <c r="E54" s="74" t="s">
        <v>350</v>
      </c>
      <c r="F54" s="229" t="str">
        <f t="shared" si="0"/>
        <v>27% Hydrogen peroxide, 2% Peroxyacetic acid</v>
      </c>
      <c r="G54" s="77" t="s">
        <v>361</v>
      </c>
      <c r="H54" s="78" t="s">
        <v>373</v>
      </c>
      <c r="I54" s="77" t="s">
        <v>55</v>
      </c>
      <c r="J54" s="83" t="s">
        <v>57</v>
      </c>
      <c r="K54" s="77" t="s">
        <v>55</v>
      </c>
      <c r="L54" s="84" t="s">
        <v>57</v>
      </c>
      <c r="M54" s="77" t="s">
        <v>55</v>
      </c>
      <c r="N54" s="78" t="s">
        <v>57</v>
      </c>
      <c r="O54" s="30" t="s">
        <v>48</v>
      </c>
      <c r="P54" s="30" t="s">
        <v>64</v>
      </c>
      <c r="Q54" s="30" t="s">
        <v>48</v>
      </c>
      <c r="R54" s="30" t="s">
        <v>48</v>
      </c>
      <c r="S54" s="30" t="s">
        <v>64</v>
      </c>
      <c r="T54" s="30" t="s">
        <v>64</v>
      </c>
      <c r="U54" s="30" t="s">
        <v>168</v>
      </c>
      <c r="V54" s="30" t="s">
        <v>14</v>
      </c>
      <c r="W54" s="229" t="str">
        <f t="shared" si="1"/>
        <v>yes</v>
      </c>
      <c r="X54" s="58" t="s">
        <v>217</v>
      </c>
      <c r="Y54" s="70" t="s">
        <v>277</v>
      </c>
      <c r="Z54" s="167">
        <v>11</v>
      </c>
      <c r="AA54" s="168">
        <v>14</v>
      </c>
      <c r="AB54" s="58">
        <v>17</v>
      </c>
      <c r="AC54" s="30" t="str">
        <f t="shared" si="3"/>
        <v>For Food Contact Surfaces</v>
      </c>
      <c r="AD54" s="65">
        <v>42438</v>
      </c>
      <c r="AE54" s="69" t="s">
        <v>388</v>
      </c>
      <c r="AG54" s="218" t="s">
        <v>55</v>
      </c>
      <c r="AH54" s="226" t="str">
        <f>VLOOKUP($X54,'Kinchla Info'!$A$2:$Q$26,AH$2,FALSE)</f>
        <v>Peracetic Acid /Peroxyacetic Acid</v>
      </c>
      <c r="AI54" s="219" t="str">
        <f>VLOOKUP($X54,'Kinchla Info'!$A$2:$Q$26,AI$2,FALSE)</f>
        <v>StorOx 2.0</v>
      </c>
      <c r="AJ54" s="219" t="str">
        <f>VLOOKUP($X54,'Kinchla Info'!$A$2:$Q$26,AJ$2,FALSE)</f>
        <v>Biosafe Systems, LLC</v>
      </c>
      <c r="AK54" s="219" t="str">
        <f>VLOOKUP($X54,'Kinchla Info'!$A$2:$Q$26,AK$2,FALSE)</f>
        <v>27% Hydrogen peroxide, 2% Peroxyacetic acid</v>
      </c>
      <c r="AL54" s="219" t="str">
        <f>VLOOKUP($X54,'Kinchla Info'!$A$2:$Q$26,AL$2,FALSE)</f>
        <v>51.2 oz per 100 gal tank (80 ppm 100% PAA) = $40.00/use</v>
      </c>
      <c r="AM54" s="219" t="str">
        <f>VLOOKUP($X54,'Kinchla Info'!$A$2:$Q$26,AM$2,FALSE)</f>
        <v>2.5 gallons $253.82 ~$100/gal</v>
      </c>
      <c r="AN54" s="219" t="str">
        <f>VLOOKUP($X54,'Kinchla Info'!$A$2:$Q$26,AN$2,FALSE)</f>
        <v>Use 1.5-5.4 fl oz StorOx for every 10 gallons of water (provides 1200 to 4255 ppm StorOx or 24-85 ppm 100% peracetic acid)</v>
      </c>
      <c r="AO54" s="219">
        <f>VLOOKUP($X54,'Kinchla Info'!$A$2:$Q$26,AO$2,FALSE)</f>
        <v>0</v>
      </c>
      <c r="AP54" s="219">
        <f>VLOOKUP($X54,'Kinchla Info'!$A$2:$Q$26,AP$2,FALSE)</f>
        <v>0</v>
      </c>
      <c r="AQ54" s="219" t="str">
        <f>VLOOKUP($X54,'Kinchla Info'!$A$2:$Q$26,AQ$2,FALSE)</f>
        <v>BioSafe Systems, LLC    22 Meadow Street       East Hartford, CT 06108 1-888-272-3091</v>
      </c>
      <c r="AR54" s="219" t="str">
        <f>VLOOKUP($X54,'Kinchla Info'!$A$2:$Q$26,AR$2,FALSE)</f>
        <v>70299-7</v>
      </c>
      <c r="AS54" s="219">
        <f>VLOOKUP($X54,'Kinchla Info'!$A$2:$Q$26,AS$2,FALSE)</f>
        <v>0</v>
      </c>
      <c r="AT54" s="219" t="str">
        <f>VLOOKUP($X54,'Kinchla Info'!$A$2:$Q$26,AT$2,FALSE)</f>
        <v>http://www.enviroselects.com/StorOx-20_p_33.html</v>
      </c>
      <c r="AU54" s="219">
        <f>VLOOKUP($X54,'Kinchla Info'!$A$2:$Q$26,AU$2,FALSE)</f>
        <v>0</v>
      </c>
      <c r="AV54" s="219" t="str">
        <f>VLOOKUP($X54,'Kinchla Info'!$A$2:$Q$26,AV$2,FALSE)</f>
        <v>yes</v>
      </c>
    </row>
    <row r="55" spans="1:48" ht="43.2" x14ac:dyDescent="0.3">
      <c r="A55" s="41" t="s">
        <v>112</v>
      </c>
      <c r="B55" s="229" t="e">
        <f t="shared" si="2"/>
        <v>#N/A</v>
      </c>
      <c r="C55" s="50" t="s">
        <v>314</v>
      </c>
      <c r="D55" s="45" t="s">
        <v>155</v>
      </c>
      <c r="E55" s="74" t="s">
        <v>105</v>
      </c>
      <c r="F55" s="229" t="e">
        <f t="shared" si="0"/>
        <v>#N/A</v>
      </c>
      <c r="G55" s="77" t="s">
        <v>37</v>
      </c>
      <c r="H55" s="78">
        <v>0.125</v>
      </c>
      <c r="I55" s="77" t="s">
        <v>55</v>
      </c>
      <c r="J55" s="83" t="s">
        <v>57</v>
      </c>
      <c r="K55" s="77" t="s">
        <v>55</v>
      </c>
      <c r="L55" s="84" t="s">
        <v>57</v>
      </c>
      <c r="M55" s="77" t="s">
        <v>55</v>
      </c>
      <c r="N55" s="78" t="s">
        <v>57</v>
      </c>
      <c r="O55" s="30" t="s">
        <v>48</v>
      </c>
      <c r="P55" s="30" t="s">
        <v>64</v>
      </c>
      <c r="Q55" s="30" t="s">
        <v>48</v>
      </c>
      <c r="R55" s="30" t="s">
        <v>64</v>
      </c>
      <c r="S55" s="30" t="s">
        <v>64</v>
      </c>
      <c r="T55" s="30" t="s">
        <v>64</v>
      </c>
      <c r="U55" s="30" t="s">
        <v>7</v>
      </c>
      <c r="V55" s="30" t="s">
        <v>290</v>
      </c>
      <c r="W55" s="229" t="e">
        <f t="shared" si="1"/>
        <v>#N/A</v>
      </c>
      <c r="X55" s="58" t="s">
        <v>218</v>
      </c>
      <c r="Y55" s="70" t="s">
        <v>278</v>
      </c>
      <c r="Z55" s="30">
        <v>9</v>
      </c>
      <c r="AA55" s="168">
        <v>17</v>
      </c>
      <c r="AB55" s="58" t="s">
        <v>64</v>
      </c>
      <c r="AC55" s="30" t="str">
        <f t="shared" si="3"/>
        <v>No</v>
      </c>
      <c r="AD55" s="62">
        <v>40550</v>
      </c>
      <c r="AE55" s="2" t="s">
        <v>379</v>
      </c>
      <c r="AG55" s="218" t="s">
        <v>55</v>
      </c>
      <c r="AH55" s="226" t="e">
        <f>VLOOKUP($X55,'Kinchla Info'!$A$2:$Q$26,AH$2,FALSE)</f>
        <v>#N/A</v>
      </c>
      <c r="AI55" s="219" t="e">
        <f>VLOOKUP($X55,'Kinchla Info'!$A$2:$Q$26,AI$2,FALSE)</f>
        <v>#N/A</v>
      </c>
      <c r="AJ55" s="219" t="e">
        <f>VLOOKUP($X55,'Kinchla Info'!$A$2:$Q$26,AJ$2,FALSE)</f>
        <v>#N/A</v>
      </c>
      <c r="AK55" s="219" t="e">
        <f>VLOOKUP($X55,'Kinchla Info'!$A$2:$Q$26,AK$2,FALSE)</f>
        <v>#N/A</v>
      </c>
      <c r="AL55" s="219" t="e">
        <f>VLOOKUP($X55,'Kinchla Info'!$A$2:$Q$26,AL$2,FALSE)</f>
        <v>#N/A</v>
      </c>
      <c r="AM55" s="219" t="e">
        <f>VLOOKUP($X55,'Kinchla Info'!$A$2:$Q$26,AM$2,FALSE)</f>
        <v>#N/A</v>
      </c>
      <c r="AN55" s="219" t="e">
        <f>VLOOKUP($X55,'Kinchla Info'!$A$2:$Q$26,AN$2,FALSE)</f>
        <v>#N/A</v>
      </c>
      <c r="AO55" s="219" t="e">
        <f>VLOOKUP($X55,'Kinchla Info'!$A$2:$Q$26,AO$2,FALSE)</f>
        <v>#N/A</v>
      </c>
      <c r="AP55" s="219" t="e">
        <f>VLOOKUP($X55,'Kinchla Info'!$A$2:$Q$26,AP$2,FALSE)</f>
        <v>#N/A</v>
      </c>
      <c r="AQ55" s="219" t="e">
        <f>VLOOKUP($X55,'Kinchla Info'!$A$2:$Q$26,AQ$2,FALSE)</f>
        <v>#N/A</v>
      </c>
      <c r="AR55" s="219" t="e">
        <f>VLOOKUP($X55,'Kinchla Info'!$A$2:$Q$26,AR$2,FALSE)</f>
        <v>#N/A</v>
      </c>
      <c r="AS55" s="219" t="e">
        <f>VLOOKUP($X55,'Kinchla Info'!$A$2:$Q$26,AS$2,FALSE)</f>
        <v>#N/A</v>
      </c>
      <c r="AT55" s="219" t="e">
        <f>VLOOKUP($X55,'Kinchla Info'!$A$2:$Q$26,AT$2,FALSE)</f>
        <v>#N/A</v>
      </c>
      <c r="AU55" s="219" t="e">
        <f>VLOOKUP($X55,'Kinchla Info'!$A$2:$Q$26,AU$2,FALSE)</f>
        <v>#N/A</v>
      </c>
      <c r="AV55" s="219" t="e">
        <f>VLOOKUP($X55,'Kinchla Info'!$A$2:$Q$26,AV$2,FALSE)</f>
        <v>#N/A</v>
      </c>
    </row>
    <row r="56" spans="1:48" ht="72" x14ac:dyDescent="0.3">
      <c r="A56" s="41" t="s">
        <v>113</v>
      </c>
      <c r="B56" s="229" t="str">
        <f t="shared" si="2"/>
        <v>Tsunami 100</v>
      </c>
      <c r="C56" s="50" t="s">
        <v>64</v>
      </c>
      <c r="D56" s="45" t="s">
        <v>156</v>
      </c>
      <c r="E56" s="74" t="s">
        <v>351</v>
      </c>
      <c r="F56" s="229" t="str">
        <f t="shared" si="0"/>
        <v>11.2% Hydrogen peroxide, 15.2% Peroxyacetic acid</v>
      </c>
      <c r="G56" s="77" t="s">
        <v>361</v>
      </c>
      <c r="H56" s="78" t="s">
        <v>366</v>
      </c>
      <c r="I56" s="77" t="s">
        <v>55</v>
      </c>
      <c r="J56" s="83" t="s">
        <v>57</v>
      </c>
      <c r="K56" s="77" t="s">
        <v>55</v>
      </c>
      <c r="L56" s="84" t="s">
        <v>57</v>
      </c>
      <c r="M56" s="77" t="s">
        <v>55</v>
      </c>
      <c r="N56" s="78" t="s">
        <v>57</v>
      </c>
      <c r="O56" s="30" t="s">
        <v>48</v>
      </c>
      <c r="P56" s="30" t="s">
        <v>64</v>
      </c>
      <c r="Q56" s="30" t="s">
        <v>48</v>
      </c>
      <c r="R56" s="30" t="s">
        <v>64</v>
      </c>
      <c r="S56" s="30" t="s">
        <v>64</v>
      </c>
      <c r="T56" s="30" t="s">
        <v>64</v>
      </c>
      <c r="U56" s="30" t="s">
        <v>170</v>
      </c>
      <c r="V56" s="30" t="s">
        <v>291</v>
      </c>
      <c r="W56" s="229">
        <f t="shared" si="1"/>
        <v>0</v>
      </c>
      <c r="X56" s="58" t="s">
        <v>219</v>
      </c>
      <c r="Y56" s="70" t="s">
        <v>279</v>
      </c>
      <c r="Z56" s="30">
        <v>5</v>
      </c>
      <c r="AA56" s="168">
        <v>3</v>
      </c>
      <c r="AB56" s="58" t="s">
        <v>64</v>
      </c>
      <c r="AC56" s="30" t="str">
        <f t="shared" si="3"/>
        <v>For Both Food Contact Surfaces and Fruits and Vegetables</v>
      </c>
      <c r="AD56" s="62">
        <v>42494</v>
      </c>
      <c r="AE56" s="69" t="s">
        <v>392</v>
      </c>
      <c r="AG56" s="218" t="s">
        <v>292</v>
      </c>
      <c r="AH56" s="226" t="str">
        <f>VLOOKUP($X56,'Kinchla Info'!$A$2:$Q$26,AH$2,FALSE)</f>
        <v>Peracetic Acid /Peroxyacetic Acid</v>
      </c>
      <c r="AI56" s="219" t="str">
        <f>VLOOKUP($X56,'Kinchla Info'!$A$2:$Q$26,AI$2,FALSE)</f>
        <v>Tsunami 100</v>
      </c>
      <c r="AJ56" s="219" t="str">
        <f>VLOOKUP($X56,'Kinchla Info'!$A$2:$Q$26,AJ$2,FALSE)</f>
        <v>EcoLab</v>
      </c>
      <c r="AK56" s="219" t="str">
        <f>VLOOKUP($X56,'Kinchla Info'!$A$2:$Q$26,AK$2,FALSE)</f>
        <v>11.2% Hydrogen peroxide, 15.2% Peroxyacetic acid</v>
      </c>
      <c r="AL56" s="219" t="str">
        <f>VLOOKUP($X56,'Kinchla Info'!$A$2:$Q$26,AL$2,FALSE)</f>
        <v>6.7 oz per 100 gal tank (80 ppm 100% PAA) = $1.44/use</v>
      </c>
      <c r="AM56" s="219" t="str">
        <f>VLOOKUP($X56,'Kinchla Info'!$A$2:$Q$26,AM$2,FALSE)</f>
        <v>$27.68/gal</v>
      </c>
      <c r="AN56" s="219" t="str">
        <f>VLOOKUP($X56,'Kinchla Info'!$A$2:$Q$26,AN$2,FALSE)</f>
        <v>Mix 0.42-6.7 fl oz of Tsunami per 100 gallons of water either batchwise or continuously (provides 36-575 ppm Tsunami or 5-80 ppm 100% peracetic acid)</v>
      </c>
      <c r="AO56" s="219" t="str">
        <f>VLOOKUP($X56,'Kinchla Info'!$A$2:$Q$26,AO$2,FALSE)</f>
        <v>90 seconds</v>
      </c>
      <c r="AP56" s="219" t="str">
        <f>VLOOKUP($X56,'Kinchla Info'!$A$2:$Q$26,AP$2,FALSE)</f>
        <v>4 gallons</v>
      </c>
      <c r="AQ56" s="219" t="str">
        <f>VLOOKUP($X56,'Kinchla Info'!$A$2:$Q$26,AQ$2,FALSE)</f>
        <v>Ecolab Inc. Institutional Division                        370 N.Wabasha St              St. Paul, MN 55102            1-800-352-5325</v>
      </c>
      <c r="AR56" s="219" t="str">
        <f>VLOOKUP($X56,'Kinchla Info'!$A$2:$Q$26,AR$2,FALSE)</f>
        <v>1677-64</v>
      </c>
      <c r="AS56" s="219">
        <f>VLOOKUP($X56,'Kinchla Info'!$A$2:$Q$26,AS$2,FALSE)</f>
        <v>0</v>
      </c>
      <c r="AT56" s="219">
        <f>VLOOKUP($X56,'Kinchla Info'!$A$2:$Q$26,AT$2,FALSE)</f>
        <v>0</v>
      </c>
      <c r="AU56" s="219" t="str">
        <f>VLOOKUP($X56,'Kinchla Info'!$A$2:$Q$26,AU$2,FALSE)</f>
        <v>Pesticide disposal</v>
      </c>
      <c r="AV56" s="219">
        <f>VLOOKUP($X56,'Kinchla Info'!$A$2:$Q$26,AV$2,FALSE)</f>
        <v>0</v>
      </c>
    </row>
    <row r="57" spans="1:48" ht="57.6" x14ac:dyDescent="0.3">
      <c r="A57" s="41" t="s">
        <v>114</v>
      </c>
      <c r="B57" s="229" t="e">
        <f t="shared" si="2"/>
        <v>#N/A</v>
      </c>
      <c r="C57" s="50" t="s">
        <v>64</v>
      </c>
      <c r="D57" s="45" t="s">
        <v>157</v>
      </c>
      <c r="E57" s="74" t="s">
        <v>352</v>
      </c>
      <c r="F57" s="229" t="e">
        <f t="shared" si="0"/>
        <v>#N/A</v>
      </c>
      <c r="G57" s="77" t="s">
        <v>37</v>
      </c>
      <c r="H57" s="78">
        <v>0.1</v>
      </c>
      <c r="I57" s="77" t="s">
        <v>55</v>
      </c>
      <c r="J57" s="83" t="s">
        <v>57</v>
      </c>
      <c r="K57" s="77" t="s">
        <v>55</v>
      </c>
      <c r="L57" s="84" t="s">
        <v>57</v>
      </c>
      <c r="M57" s="77" t="s">
        <v>55</v>
      </c>
      <c r="N57" s="78" t="s">
        <v>57</v>
      </c>
      <c r="O57" s="30" t="s">
        <v>48</v>
      </c>
      <c r="P57" s="30" t="s">
        <v>64</v>
      </c>
      <c r="Q57" s="30" t="s">
        <v>48</v>
      </c>
      <c r="R57" s="30" t="s">
        <v>64</v>
      </c>
      <c r="S57" s="30" t="s">
        <v>64</v>
      </c>
      <c r="T57" s="30" t="s">
        <v>64</v>
      </c>
      <c r="U57" s="30" t="s">
        <v>7</v>
      </c>
      <c r="V57" s="30" t="s">
        <v>290</v>
      </c>
      <c r="W57" s="229" t="e">
        <f t="shared" si="1"/>
        <v>#N/A</v>
      </c>
      <c r="X57" s="58" t="s">
        <v>220</v>
      </c>
      <c r="Y57" s="70" t="s">
        <v>280</v>
      </c>
      <c r="Z57" s="30">
        <v>9</v>
      </c>
      <c r="AA57" s="168">
        <v>24</v>
      </c>
      <c r="AB57" s="58" t="s">
        <v>64</v>
      </c>
      <c r="AC57" s="30" t="str">
        <f t="shared" si="3"/>
        <v>No</v>
      </c>
      <c r="AD57" s="62">
        <v>40317</v>
      </c>
      <c r="AE57" s="69" t="s">
        <v>394</v>
      </c>
      <c r="AG57" s="218" t="s">
        <v>55</v>
      </c>
      <c r="AH57" s="226" t="e">
        <f>VLOOKUP($X57,'Kinchla Info'!$A$2:$Q$26,AH$2,FALSE)</f>
        <v>#N/A</v>
      </c>
      <c r="AI57" s="219" t="e">
        <f>VLOOKUP($X57,'Kinchla Info'!$A$2:$Q$26,AI$2,FALSE)</f>
        <v>#N/A</v>
      </c>
      <c r="AJ57" s="219" t="e">
        <f>VLOOKUP($X57,'Kinchla Info'!$A$2:$Q$26,AJ$2,FALSE)</f>
        <v>#N/A</v>
      </c>
      <c r="AK57" s="219" t="e">
        <f>VLOOKUP($X57,'Kinchla Info'!$A$2:$Q$26,AK$2,FALSE)</f>
        <v>#N/A</v>
      </c>
      <c r="AL57" s="219" t="e">
        <f>VLOOKUP($X57,'Kinchla Info'!$A$2:$Q$26,AL$2,FALSE)</f>
        <v>#N/A</v>
      </c>
      <c r="AM57" s="219" t="e">
        <f>VLOOKUP($X57,'Kinchla Info'!$A$2:$Q$26,AM$2,FALSE)</f>
        <v>#N/A</v>
      </c>
      <c r="AN57" s="219" t="e">
        <f>VLOOKUP($X57,'Kinchla Info'!$A$2:$Q$26,AN$2,FALSE)</f>
        <v>#N/A</v>
      </c>
      <c r="AO57" s="219" t="e">
        <f>VLOOKUP($X57,'Kinchla Info'!$A$2:$Q$26,AO$2,FALSE)</f>
        <v>#N/A</v>
      </c>
      <c r="AP57" s="219" t="e">
        <f>VLOOKUP($X57,'Kinchla Info'!$A$2:$Q$26,AP$2,FALSE)</f>
        <v>#N/A</v>
      </c>
      <c r="AQ57" s="219" t="e">
        <f>VLOOKUP($X57,'Kinchla Info'!$A$2:$Q$26,AQ$2,FALSE)</f>
        <v>#N/A</v>
      </c>
      <c r="AR57" s="219" t="e">
        <f>VLOOKUP($X57,'Kinchla Info'!$A$2:$Q$26,AR$2,FALSE)</f>
        <v>#N/A</v>
      </c>
      <c r="AS57" s="219" t="e">
        <f>VLOOKUP($X57,'Kinchla Info'!$A$2:$Q$26,AS$2,FALSE)</f>
        <v>#N/A</v>
      </c>
      <c r="AT57" s="219" t="e">
        <f>VLOOKUP($X57,'Kinchla Info'!$A$2:$Q$26,AT$2,FALSE)</f>
        <v>#N/A</v>
      </c>
      <c r="AU57" s="219" t="e">
        <f>VLOOKUP($X57,'Kinchla Info'!$A$2:$Q$26,AU$2,FALSE)</f>
        <v>#N/A</v>
      </c>
      <c r="AV57" s="219" t="e">
        <f>VLOOKUP($X57,'Kinchla Info'!$A$2:$Q$26,AV$2,FALSE)</f>
        <v>#N/A</v>
      </c>
    </row>
    <row r="58" spans="1:48" ht="57.6" x14ac:dyDescent="0.3">
      <c r="A58" s="41" t="s">
        <v>115</v>
      </c>
      <c r="B58" s="229" t="e">
        <f t="shared" si="2"/>
        <v>#N/A</v>
      </c>
      <c r="C58" s="50" t="s">
        <v>64</v>
      </c>
      <c r="D58" s="45" t="s">
        <v>158</v>
      </c>
      <c r="E58" s="74" t="s">
        <v>327</v>
      </c>
      <c r="F58" s="229" t="e">
        <f t="shared" si="0"/>
        <v>#N/A</v>
      </c>
      <c r="G58" s="77" t="s">
        <v>37</v>
      </c>
      <c r="H58" s="78">
        <v>5.2499999999999998E-2</v>
      </c>
      <c r="I58" s="77" t="s">
        <v>55</v>
      </c>
      <c r="J58" s="83" t="s">
        <v>57</v>
      </c>
      <c r="K58" s="77" t="s">
        <v>55</v>
      </c>
      <c r="L58" s="84" t="s">
        <v>57</v>
      </c>
      <c r="M58" s="77" t="s">
        <v>55</v>
      </c>
      <c r="N58" s="78" t="s">
        <v>57</v>
      </c>
      <c r="O58" s="30" t="s">
        <v>48</v>
      </c>
      <c r="P58" s="30" t="s">
        <v>64</v>
      </c>
      <c r="Q58" s="30" t="s">
        <v>48</v>
      </c>
      <c r="R58" s="30" t="s">
        <v>64</v>
      </c>
      <c r="S58" s="30" t="s">
        <v>64</v>
      </c>
      <c r="T58" s="30" t="s">
        <v>64</v>
      </c>
      <c r="U58" s="30" t="s">
        <v>7</v>
      </c>
      <c r="V58" s="30" t="s">
        <v>290</v>
      </c>
      <c r="W58" s="229" t="e">
        <f t="shared" si="1"/>
        <v>#N/A</v>
      </c>
      <c r="X58" s="30" t="s">
        <v>221</v>
      </c>
      <c r="Y58" s="70" t="s">
        <v>281</v>
      </c>
      <c r="Z58" s="30">
        <v>8</v>
      </c>
      <c r="AA58" s="168">
        <v>23</v>
      </c>
      <c r="AB58" s="58" t="s">
        <v>64</v>
      </c>
      <c r="AC58" s="30" t="str">
        <f t="shared" si="3"/>
        <v>No</v>
      </c>
      <c r="AD58" s="62">
        <v>41682</v>
      </c>
      <c r="AE58" s="69" t="s">
        <v>393</v>
      </c>
      <c r="AG58" s="218" t="s">
        <v>55</v>
      </c>
      <c r="AH58" s="226" t="e">
        <f>VLOOKUP($X58,'Kinchla Info'!$A$2:$Q$26,AH$2,FALSE)</f>
        <v>#N/A</v>
      </c>
      <c r="AI58" s="219" t="e">
        <f>VLOOKUP($X58,'Kinchla Info'!$A$2:$Q$26,AI$2,FALSE)</f>
        <v>#N/A</v>
      </c>
      <c r="AJ58" s="219" t="e">
        <f>VLOOKUP($X58,'Kinchla Info'!$A$2:$Q$26,AJ$2,FALSE)</f>
        <v>#N/A</v>
      </c>
      <c r="AK58" s="219" t="e">
        <f>VLOOKUP($X58,'Kinchla Info'!$A$2:$Q$26,AK$2,FALSE)</f>
        <v>#N/A</v>
      </c>
      <c r="AL58" s="219" t="e">
        <f>VLOOKUP($X58,'Kinchla Info'!$A$2:$Q$26,AL$2,FALSE)</f>
        <v>#N/A</v>
      </c>
      <c r="AM58" s="219" t="e">
        <f>VLOOKUP($X58,'Kinchla Info'!$A$2:$Q$26,AM$2,FALSE)</f>
        <v>#N/A</v>
      </c>
      <c r="AN58" s="219" t="e">
        <f>VLOOKUP($X58,'Kinchla Info'!$A$2:$Q$26,AN$2,FALSE)</f>
        <v>#N/A</v>
      </c>
      <c r="AO58" s="219" t="e">
        <f>VLOOKUP($X58,'Kinchla Info'!$A$2:$Q$26,AO$2,FALSE)</f>
        <v>#N/A</v>
      </c>
      <c r="AP58" s="219" t="e">
        <f>VLOOKUP($X58,'Kinchla Info'!$A$2:$Q$26,AP$2,FALSE)</f>
        <v>#N/A</v>
      </c>
      <c r="AQ58" s="219" t="e">
        <f>VLOOKUP($X58,'Kinchla Info'!$A$2:$Q$26,AQ$2,FALSE)</f>
        <v>#N/A</v>
      </c>
      <c r="AR58" s="219" t="e">
        <f>VLOOKUP($X58,'Kinchla Info'!$A$2:$Q$26,AR$2,FALSE)</f>
        <v>#N/A</v>
      </c>
      <c r="AS58" s="219" t="e">
        <f>VLOOKUP($X58,'Kinchla Info'!$A$2:$Q$26,AS$2,FALSE)</f>
        <v>#N/A</v>
      </c>
      <c r="AT58" s="219" t="e">
        <f>VLOOKUP($X58,'Kinchla Info'!$A$2:$Q$26,AT$2,FALSE)</f>
        <v>#N/A</v>
      </c>
      <c r="AU58" s="219" t="e">
        <f>VLOOKUP($X58,'Kinchla Info'!$A$2:$Q$26,AU$2,FALSE)</f>
        <v>#N/A</v>
      </c>
      <c r="AV58" s="219" t="e">
        <f>VLOOKUP($X58,'Kinchla Info'!$A$2:$Q$26,AV$2,FALSE)</f>
        <v>#N/A</v>
      </c>
    </row>
    <row r="59" spans="1:48" ht="28.8" x14ac:dyDescent="0.3">
      <c r="A59" s="41" t="s">
        <v>116</v>
      </c>
      <c r="B59" s="229" t="e">
        <f t="shared" si="2"/>
        <v>#N/A</v>
      </c>
      <c r="C59" s="50" t="s">
        <v>64</v>
      </c>
      <c r="D59" s="45" t="s">
        <v>158</v>
      </c>
      <c r="E59" s="74" t="s">
        <v>353</v>
      </c>
      <c r="F59" s="229" t="e">
        <f t="shared" si="0"/>
        <v>#N/A</v>
      </c>
      <c r="G59" s="77" t="s">
        <v>37</v>
      </c>
      <c r="H59" s="78">
        <v>9.1999999999999998E-2</v>
      </c>
      <c r="I59" s="77" t="s">
        <v>55</v>
      </c>
      <c r="J59" s="83" t="s">
        <v>57</v>
      </c>
      <c r="K59" s="77" t="s">
        <v>55</v>
      </c>
      <c r="L59" s="84" t="s">
        <v>57</v>
      </c>
      <c r="M59" s="77" t="s">
        <v>55</v>
      </c>
      <c r="N59" s="78" t="s">
        <v>57</v>
      </c>
      <c r="O59" s="30" t="s">
        <v>48</v>
      </c>
      <c r="P59" s="30" t="s">
        <v>64</v>
      </c>
      <c r="Q59" s="30" t="s">
        <v>48</v>
      </c>
      <c r="R59" s="30" t="s">
        <v>64</v>
      </c>
      <c r="S59" s="30" t="s">
        <v>64</v>
      </c>
      <c r="T59" s="30" t="s">
        <v>64</v>
      </c>
      <c r="U59" s="30" t="s">
        <v>7</v>
      </c>
      <c r="V59" s="30" t="s">
        <v>290</v>
      </c>
      <c r="W59" s="229" t="e">
        <f t="shared" si="1"/>
        <v>#N/A</v>
      </c>
      <c r="X59" s="58" t="s">
        <v>222</v>
      </c>
      <c r="Y59" s="70" t="s">
        <v>282</v>
      </c>
      <c r="Z59" s="168">
        <v>6</v>
      </c>
      <c r="AA59" s="168">
        <v>21</v>
      </c>
      <c r="AB59" s="58" t="s">
        <v>64</v>
      </c>
      <c r="AC59" s="30" t="str">
        <f t="shared" si="3"/>
        <v>No</v>
      </c>
      <c r="AD59" s="62">
        <v>37627</v>
      </c>
      <c r="AE59" s="69" t="s">
        <v>289</v>
      </c>
      <c r="AG59" s="218" t="s">
        <v>55</v>
      </c>
      <c r="AH59" s="226" t="e">
        <f>VLOOKUP($X59,'Kinchla Info'!$A$2:$Q$26,AH$2,FALSE)</f>
        <v>#N/A</v>
      </c>
      <c r="AI59" s="219" t="e">
        <f>VLOOKUP($X59,'Kinchla Info'!$A$2:$Q$26,AI$2,FALSE)</f>
        <v>#N/A</v>
      </c>
      <c r="AJ59" s="219" t="e">
        <f>VLOOKUP($X59,'Kinchla Info'!$A$2:$Q$26,AJ$2,FALSE)</f>
        <v>#N/A</v>
      </c>
      <c r="AK59" s="219" t="e">
        <f>VLOOKUP($X59,'Kinchla Info'!$A$2:$Q$26,AK$2,FALSE)</f>
        <v>#N/A</v>
      </c>
      <c r="AL59" s="219" t="e">
        <f>VLOOKUP($X59,'Kinchla Info'!$A$2:$Q$26,AL$2,FALSE)</f>
        <v>#N/A</v>
      </c>
      <c r="AM59" s="219" t="e">
        <f>VLOOKUP($X59,'Kinchla Info'!$A$2:$Q$26,AM$2,FALSE)</f>
        <v>#N/A</v>
      </c>
      <c r="AN59" s="219" t="e">
        <f>VLOOKUP($X59,'Kinchla Info'!$A$2:$Q$26,AN$2,FALSE)</f>
        <v>#N/A</v>
      </c>
      <c r="AO59" s="219" t="e">
        <f>VLOOKUP($X59,'Kinchla Info'!$A$2:$Q$26,AO$2,FALSE)</f>
        <v>#N/A</v>
      </c>
      <c r="AP59" s="219" t="e">
        <f>VLOOKUP($X59,'Kinchla Info'!$A$2:$Q$26,AP$2,FALSE)</f>
        <v>#N/A</v>
      </c>
      <c r="AQ59" s="219" t="e">
        <f>VLOOKUP($X59,'Kinchla Info'!$A$2:$Q$26,AQ$2,FALSE)</f>
        <v>#N/A</v>
      </c>
      <c r="AR59" s="219" t="e">
        <f>VLOOKUP($X59,'Kinchla Info'!$A$2:$Q$26,AR$2,FALSE)</f>
        <v>#N/A</v>
      </c>
      <c r="AS59" s="219" t="e">
        <f>VLOOKUP($X59,'Kinchla Info'!$A$2:$Q$26,AS$2,FALSE)</f>
        <v>#N/A</v>
      </c>
      <c r="AT59" s="219" t="e">
        <f>VLOOKUP($X59,'Kinchla Info'!$A$2:$Q$26,AT$2,FALSE)</f>
        <v>#N/A</v>
      </c>
      <c r="AU59" s="219" t="e">
        <f>VLOOKUP($X59,'Kinchla Info'!$A$2:$Q$26,AU$2,FALSE)</f>
        <v>#N/A</v>
      </c>
      <c r="AV59" s="219" t="e">
        <f>VLOOKUP($X59,'Kinchla Info'!$A$2:$Q$26,AV$2,FALSE)</f>
        <v>#N/A</v>
      </c>
    </row>
    <row r="60" spans="1:48" ht="43.2" x14ac:dyDescent="0.3">
      <c r="A60" s="41" t="s">
        <v>117</v>
      </c>
      <c r="B60" s="229" t="e">
        <f t="shared" si="2"/>
        <v>#N/A</v>
      </c>
      <c r="C60" s="50" t="s">
        <v>64</v>
      </c>
      <c r="D60" s="45" t="s">
        <v>158</v>
      </c>
      <c r="E60" s="74" t="s">
        <v>354</v>
      </c>
      <c r="F60" s="229" t="e">
        <f t="shared" si="0"/>
        <v>#N/A</v>
      </c>
      <c r="G60" s="77" t="s">
        <v>37</v>
      </c>
      <c r="H60" s="78">
        <v>0.12</v>
      </c>
      <c r="I60" s="77" t="s">
        <v>55</v>
      </c>
      <c r="J60" s="83" t="s">
        <v>57</v>
      </c>
      <c r="K60" s="77" t="s">
        <v>55</v>
      </c>
      <c r="L60" s="84" t="s">
        <v>57</v>
      </c>
      <c r="M60" s="77" t="s">
        <v>55</v>
      </c>
      <c r="N60" s="78" t="s">
        <v>57</v>
      </c>
      <c r="O60" s="30" t="s">
        <v>48</v>
      </c>
      <c r="P60" s="30" t="s">
        <v>64</v>
      </c>
      <c r="Q60" s="30" t="s">
        <v>48</v>
      </c>
      <c r="R60" s="30" t="s">
        <v>64</v>
      </c>
      <c r="S60" s="30" t="s">
        <v>64</v>
      </c>
      <c r="T60" s="30" t="s">
        <v>64</v>
      </c>
      <c r="U60" s="30" t="s">
        <v>7</v>
      </c>
      <c r="V60" s="30" t="s">
        <v>290</v>
      </c>
      <c r="W60" s="229" t="e">
        <f t="shared" si="1"/>
        <v>#N/A</v>
      </c>
      <c r="X60" s="58" t="s">
        <v>223</v>
      </c>
      <c r="Y60" s="70" t="s">
        <v>283</v>
      </c>
      <c r="Z60" s="30">
        <v>8</v>
      </c>
      <c r="AA60" s="168">
        <v>17</v>
      </c>
      <c r="AB60" s="58" t="s">
        <v>64</v>
      </c>
      <c r="AC60" s="30" t="str">
        <f t="shared" si="3"/>
        <v>No</v>
      </c>
      <c r="AD60" s="62">
        <v>41982</v>
      </c>
      <c r="AE60" s="69" t="s">
        <v>395</v>
      </c>
      <c r="AG60" s="218" t="s">
        <v>55</v>
      </c>
      <c r="AH60" s="226" t="e">
        <f>VLOOKUP($X60,'Kinchla Info'!$A$2:$Q$26,AH$2,FALSE)</f>
        <v>#N/A</v>
      </c>
      <c r="AI60" s="219" t="e">
        <f>VLOOKUP($X60,'Kinchla Info'!$A$2:$Q$26,AI$2,FALSE)</f>
        <v>#N/A</v>
      </c>
      <c r="AJ60" s="219" t="e">
        <f>VLOOKUP($X60,'Kinchla Info'!$A$2:$Q$26,AJ$2,FALSE)</f>
        <v>#N/A</v>
      </c>
      <c r="AK60" s="219" t="e">
        <f>VLOOKUP($X60,'Kinchla Info'!$A$2:$Q$26,AK$2,FALSE)</f>
        <v>#N/A</v>
      </c>
      <c r="AL60" s="219" t="e">
        <f>VLOOKUP($X60,'Kinchla Info'!$A$2:$Q$26,AL$2,FALSE)</f>
        <v>#N/A</v>
      </c>
      <c r="AM60" s="219" t="e">
        <f>VLOOKUP($X60,'Kinchla Info'!$A$2:$Q$26,AM$2,FALSE)</f>
        <v>#N/A</v>
      </c>
      <c r="AN60" s="219" t="e">
        <f>VLOOKUP($X60,'Kinchla Info'!$A$2:$Q$26,AN$2,FALSE)</f>
        <v>#N/A</v>
      </c>
      <c r="AO60" s="219" t="e">
        <f>VLOOKUP($X60,'Kinchla Info'!$A$2:$Q$26,AO$2,FALSE)</f>
        <v>#N/A</v>
      </c>
      <c r="AP60" s="219" t="e">
        <f>VLOOKUP($X60,'Kinchla Info'!$A$2:$Q$26,AP$2,FALSE)</f>
        <v>#N/A</v>
      </c>
      <c r="AQ60" s="219" t="e">
        <f>VLOOKUP($X60,'Kinchla Info'!$A$2:$Q$26,AQ$2,FALSE)</f>
        <v>#N/A</v>
      </c>
      <c r="AR60" s="219" t="e">
        <f>VLOOKUP($X60,'Kinchla Info'!$A$2:$Q$26,AR$2,FALSE)</f>
        <v>#N/A</v>
      </c>
      <c r="AS60" s="219" t="e">
        <f>VLOOKUP($X60,'Kinchla Info'!$A$2:$Q$26,AS$2,FALSE)</f>
        <v>#N/A</v>
      </c>
      <c r="AT60" s="219" t="e">
        <f>VLOOKUP($X60,'Kinchla Info'!$A$2:$Q$26,AT$2,FALSE)</f>
        <v>#N/A</v>
      </c>
      <c r="AU60" s="219" t="e">
        <f>VLOOKUP($X60,'Kinchla Info'!$A$2:$Q$26,AU$2,FALSE)</f>
        <v>#N/A</v>
      </c>
      <c r="AV60" s="219" t="e">
        <f>VLOOKUP($X60,'Kinchla Info'!$A$2:$Q$26,AV$2,FALSE)</f>
        <v>#N/A</v>
      </c>
    </row>
    <row r="61" spans="1:48" ht="72" x14ac:dyDescent="0.3">
      <c r="A61" s="41" t="s">
        <v>118</v>
      </c>
      <c r="B61" s="229" t="str">
        <f t="shared" si="2"/>
        <v>Victory</v>
      </c>
      <c r="C61" s="50" t="s">
        <v>64</v>
      </c>
      <c r="D61" s="45" t="s">
        <v>159</v>
      </c>
      <c r="E61" s="74" t="s">
        <v>351</v>
      </c>
      <c r="F61" s="229" t="str">
        <f t="shared" si="0"/>
        <v>32% Acetic acid, 15% Peroxyacetic acid, 11% Hydrogen peroxide</v>
      </c>
      <c r="G61" s="77" t="s">
        <v>361</v>
      </c>
      <c r="H61" s="78" t="s">
        <v>366</v>
      </c>
      <c r="I61" s="77" t="s">
        <v>55</v>
      </c>
      <c r="J61" s="83" t="s">
        <v>57</v>
      </c>
      <c r="K61" s="77" t="s">
        <v>55</v>
      </c>
      <c r="L61" s="84" t="s">
        <v>57</v>
      </c>
      <c r="M61" s="77" t="s">
        <v>55</v>
      </c>
      <c r="N61" s="78" t="s">
        <v>57</v>
      </c>
      <c r="O61" s="30" t="s">
        <v>48</v>
      </c>
      <c r="P61" s="30" t="s">
        <v>64</v>
      </c>
      <c r="Q61" s="30" t="s">
        <v>64</v>
      </c>
      <c r="R61" s="30" t="s">
        <v>64</v>
      </c>
      <c r="S61" s="30" t="s">
        <v>64</v>
      </c>
      <c r="T61" s="30" t="s">
        <v>64</v>
      </c>
      <c r="U61" s="30" t="s">
        <v>168</v>
      </c>
      <c r="V61" s="30" t="s">
        <v>14</v>
      </c>
      <c r="W61" s="229">
        <f t="shared" si="1"/>
        <v>0</v>
      </c>
      <c r="X61" s="58" t="s">
        <v>224</v>
      </c>
      <c r="Y61" s="70" t="s">
        <v>284</v>
      </c>
      <c r="Z61" s="30" t="s">
        <v>64</v>
      </c>
      <c r="AA61" s="168">
        <v>3</v>
      </c>
      <c r="AB61" s="58" t="s">
        <v>64</v>
      </c>
      <c r="AC61" s="30" t="str">
        <f t="shared" si="3"/>
        <v>For Food Contact Surfaces</v>
      </c>
      <c r="AD61" s="62">
        <v>42430</v>
      </c>
      <c r="AE61" s="69" t="s">
        <v>396</v>
      </c>
      <c r="AG61" s="218" t="s">
        <v>55</v>
      </c>
      <c r="AH61" s="226" t="str">
        <f>VLOOKUP($X61,'Kinchla Info'!$A$2:$Q$26,AH$2,FALSE)</f>
        <v>Peracetic Acid /Peroxyacetic Acid</v>
      </c>
      <c r="AI61" s="219" t="str">
        <f>VLOOKUP($X61,'Kinchla Info'!$A$2:$Q$26,AI$2,FALSE)</f>
        <v>Victory</v>
      </c>
      <c r="AJ61" s="219" t="str">
        <f>VLOOKUP($X61,'Kinchla Info'!$A$2:$Q$26,AJ$2,FALSE)</f>
        <v>EcoLab</v>
      </c>
      <c r="AK61" s="219" t="str">
        <f>VLOOKUP($X61,'Kinchla Info'!$A$2:$Q$26,AK$2,FALSE)</f>
        <v>32% Acetic acid, 15% Peroxyacetic acid, 11% Hydrogen peroxide</v>
      </c>
      <c r="AL61" s="219" t="str">
        <f>VLOOKUP($X61,'Kinchla Info'!$A$2:$Q$26,AL$2,FALSE)</f>
        <v xml:space="preserve">6.8 oz Victory per 100 gal tank for 80 ppm PAA </v>
      </c>
      <c r="AM61" s="219">
        <f>VLOOKUP($X61,'Kinchla Info'!$A$2:$Q$26,AM$2,FALSE)</f>
        <v>0</v>
      </c>
      <c r="AN61" s="219" t="str">
        <f>VLOOKUP($X61,'Kinchla Info'!$A$2:$Q$26,AN$2,FALSE)</f>
        <v>1 oz in 16.4 gal water (&lt;0.5% acetic acid, &lt;0.5% peracetic acid)</v>
      </c>
      <c r="AO61" s="219" t="str">
        <f>VLOOKUP($X61,'Kinchla Info'!$A$2:$Q$26,AO$2,FALSE)</f>
        <v>1 minute</v>
      </c>
      <c r="AP61" s="219" t="str">
        <f>VLOOKUP($X61,'Kinchla Info'!$A$2:$Q$26,AP$2,FALSE)</f>
        <v>2 x58oz (per case) - dadepaper.com</v>
      </c>
      <c r="AQ61" s="219" t="str">
        <f>VLOOKUP($X61,'Kinchla Info'!$A$2:$Q$26,AQ$2,FALSE)</f>
        <v>Ecolab Inc. Institutional Division                        370 N.Wabasha St              St. Paul, MN 55102            1-800-352-5326</v>
      </c>
      <c r="AR61" s="219" t="str">
        <f>VLOOKUP($X61,'Kinchla Info'!$A$2:$Q$26,AR$2,FALSE)</f>
        <v>1677-186</v>
      </c>
      <c r="AS61" s="219">
        <f>VLOOKUP($X61,'Kinchla Info'!$A$2:$Q$26,AS$2,FALSE)</f>
        <v>0</v>
      </c>
      <c r="AT61" s="219" t="str">
        <f>VLOOKUP($X61,'Kinchla Info'!$A$2:$Q$26,AT$2,FALSE)</f>
        <v>Quote from dadepaper.com</v>
      </c>
      <c r="AU61" s="219" t="str">
        <f>VLOOKUP($X61,'Kinchla Info'!$A$2:$Q$26,AU$2,FALSE)</f>
        <v>Diluted product can be flushed to sanitary sewer. Discard empty container in trash</v>
      </c>
      <c r="AV61" s="219">
        <f>VLOOKUP($X61,'Kinchla Info'!$A$2:$Q$26,AV$2,FALSE)</f>
        <v>0</v>
      </c>
    </row>
    <row r="62" spans="1:48" ht="72" x14ac:dyDescent="0.3">
      <c r="A62" s="41" t="s">
        <v>119</v>
      </c>
      <c r="B62" s="229" t="e">
        <f t="shared" si="2"/>
        <v>#N/A</v>
      </c>
      <c r="C62" s="50" t="s">
        <v>166</v>
      </c>
      <c r="D62" s="45" t="s">
        <v>160</v>
      </c>
      <c r="E62" s="74" t="s">
        <v>337</v>
      </c>
      <c r="F62" s="229" t="e">
        <f t="shared" si="0"/>
        <v>#N/A</v>
      </c>
      <c r="G62" s="77" t="s">
        <v>361</v>
      </c>
      <c r="H62" s="78" t="s">
        <v>378</v>
      </c>
      <c r="I62" s="77" t="s">
        <v>55</v>
      </c>
      <c r="J62" s="83" t="s">
        <v>57</v>
      </c>
      <c r="K62" s="77" t="s">
        <v>55</v>
      </c>
      <c r="L62" s="84" t="s">
        <v>57</v>
      </c>
      <c r="M62" s="77" t="s">
        <v>55</v>
      </c>
      <c r="N62" s="78" t="s">
        <v>57</v>
      </c>
      <c r="O62" s="30" t="s">
        <v>48</v>
      </c>
      <c r="P62" s="30" t="s">
        <v>64</v>
      </c>
      <c r="Q62" s="30" t="s">
        <v>48</v>
      </c>
      <c r="R62" s="30" t="s">
        <v>48</v>
      </c>
      <c r="S62" s="30" t="s">
        <v>64</v>
      </c>
      <c r="T62" s="30" t="s">
        <v>64</v>
      </c>
      <c r="U62" s="30" t="s">
        <v>170</v>
      </c>
      <c r="V62" s="30" t="s">
        <v>14</v>
      </c>
      <c r="W62" s="229" t="e">
        <f t="shared" si="1"/>
        <v>#N/A</v>
      </c>
      <c r="X62" s="58" t="s">
        <v>225</v>
      </c>
      <c r="Y62" s="70" t="s">
        <v>285</v>
      </c>
      <c r="Z62" s="167">
        <v>7</v>
      </c>
      <c r="AA62" s="168">
        <v>9</v>
      </c>
      <c r="AB62" s="58">
        <v>10</v>
      </c>
      <c r="AC62" s="30" t="str">
        <f t="shared" si="3"/>
        <v>For Both Food Contact Surfaces and Fruits and Vegetables</v>
      </c>
      <c r="AD62" s="65">
        <v>41941</v>
      </c>
      <c r="AE62" s="2" t="s">
        <v>379</v>
      </c>
      <c r="AG62" s="218" t="s">
        <v>55</v>
      </c>
      <c r="AH62" s="226" t="e">
        <f>VLOOKUP($X62,'Kinchla Info'!$A$2:$Q$26,AH$2,FALSE)</f>
        <v>#N/A</v>
      </c>
      <c r="AI62" s="219" t="e">
        <f>VLOOKUP($X62,'Kinchla Info'!$A$2:$Q$26,AI$2,FALSE)</f>
        <v>#N/A</v>
      </c>
      <c r="AJ62" s="219" t="e">
        <f>VLOOKUP($X62,'Kinchla Info'!$A$2:$Q$26,AJ$2,FALSE)</f>
        <v>#N/A</v>
      </c>
      <c r="AK62" s="219" t="e">
        <f>VLOOKUP($X62,'Kinchla Info'!$A$2:$Q$26,AK$2,FALSE)</f>
        <v>#N/A</v>
      </c>
      <c r="AL62" s="219" t="e">
        <f>VLOOKUP($X62,'Kinchla Info'!$A$2:$Q$26,AL$2,FALSE)</f>
        <v>#N/A</v>
      </c>
      <c r="AM62" s="219" t="e">
        <f>VLOOKUP($X62,'Kinchla Info'!$A$2:$Q$26,AM$2,FALSE)</f>
        <v>#N/A</v>
      </c>
      <c r="AN62" s="219" t="e">
        <f>VLOOKUP($X62,'Kinchla Info'!$A$2:$Q$26,AN$2,FALSE)</f>
        <v>#N/A</v>
      </c>
      <c r="AO62" s="219" t="e">
        <f>VLOOKUP($X62,'Kinchla Info'!$A$2:$Q$26,AO$2,FALSE)</f>
        <v>#N/A</v>
      </c>
      <c r="AP62" s="219" t="e">
        <f>VLOOKUP($X62,'Kinchla Info'!$A$2:$Q$26,AP$2,FALSE)</f>
        <v>#N/A</v>
      </c>
      <c r="AQ62" s="219" t="e">
        <f>VLOOKUP($X62,'Kinchla Info'!$A$2:$Q$26,AQ$2,FALSE)</f>
        <v>#N/A</v>
      </c>
      <c r="AR62" s="219" t="e">
        <f>VLOOKUP($X62,'Kinchla Info'!$A$2:$Q$26,AR$2,FALSE)</f>
        <v>#N/A</v>
      </c>
      <c r="AS62" s="219" t="e">
        <f>VLOOKUP($X62,'Kinchla Info'!$A$2:$Q$26,AS$2,FALSE)</f>
        <v>#N/A</v>
      </c>
      <c r="AT62" s="219" t="e">
        <f>VLOOKUP($X62,'Kinchla Info'!$A$2:$Q$26,AT$2,FALSE)</f>
        <v>#N/A</v>
      </c>
      <c r="AU62" s="219" t="e">
        <f>VLOOKUP($X62,'Kinchla Info'!$A$2:$Q$26,AU$2,FALSE)</f>
        <v>#N/A</v>
      </c>
      <c r="AV62" s="219" t="e">
        <f>VLOOKUP($X62,'Kinchla Info'!$A$2:$Q$26,AV$2,FALSE)</f>
        <v>#N/A</v>
      </c>
    </row>
    <row r="63" spans="1:48" ht="28.8" x14ac:dyDescent="0.3">
      <c r="A63" s="44" t="s">
        <v>120</v>
      </c>
      <c r="B63" s="232" t="e">
        <f t="shared" si="2"/>
        <v>#N/A</v>
      </c>
      <c r="C63" s="53" t="s">
        <v>64</v>
      </c>
      <c r="D63" s="56" t="s">
        <v>161</v>
      </c>
      <c r="E63" s="76" t="s">
        <v>105</v>
      </c>
      <c r="F63" s="232" t="e">
        <f t="shared" si="0"/>
        <v>#N/A</v>
      </c>
      <c r="G63" s="77" t="s">
        <v>37</v>
      </c>
      <c r="H63" s="78">
        <v>0.125</v>
      </c>
      <c r="I63" s="77" t="s">
        <v>55</v>
      </c>
      <c r="J63" s="83" t="s">
        <v>57</v>
      </c>
      <c r="K63" s="77" t="s">
        <v>55</v>
      </c>
      <c r="L63" s="84" t="s">
        <v>57</v>
      </c>
      <c r="M63" s="77" t="s">
        <v>55</v>
      </c>
      <c r="N63" s="78" t="s">
        <v>57</v>
      </c>
      <c r="O63" s="30" t="s">
        <v>48</v>
      </c>
      <c r="P63" s="30" t="s">
        <v>64</v>
      </c>
      <c r="Q63" s="30" t="s">
        <v>48</v>
      </c>
      <c r="R63" s="30" t="s">
        <v>64</v>
      </c>
      <c r="S63" s="30" t="s">
        <v>64</v>
      </c>
      <c r="T63" s="30" t="s">
        <v>64</v>
      </c>
      <c r="U63" s="30" t="s">
        <v>7</v>
      </c>
      <c r="V63" s="30" t="s">
        <v>290</v>
      </c>
      <c r="W63" s="232" t="e">
        <f t="shared" si="1"/>
        <v>#N/A</v>
      </c>
      <c r="X63" s="60" t="s">
        <v>226</v>
      </c>
      <c r="Y63" s="70" t="s">
        <v>286</v>
      </c>
      <c r="Z63" s="169">
        <v>5</v>
      </c>
      <c r="AA63" s="173">
        <v>5</v>
      </c>
      <c r="AB63" s="60" t="s">
        <v>64</v>
      </c>
      <c r="AC63" s="30" t="str">
        <f t="shared" si="3"/>
        <v>No</v>
      </c>
      <c r="AD63" s="66">
        <v>41171</v>
      </c>
      <c r="AE63" s="85" t="s">
        <v>397</v>
      </c>
      <c r="AG63" s="218" t="s">
        <v>55</v>
      </c>
      <c r="AH63" s="226" t="e">
        <f>VLOOKUP($X63,'Kinchla Info'!$A$2:$Q$26,AH$2,FALSE)</f>
        <v>#N/A</v>
      </c>
      <c r="AI63" s="219" t="e">
        <f>VLOOKUP($X63,'Kinchla Info'!$A$2:$Q$26,AI$2,FALSE)</f>
        <v>#N/A</v>
      </c>
      <c r="AJ63" s="219" t="e">
        <f>VLOOKUP($X63,'Kinchla Info'!$A$2:$Q$26,AJ$2,FALSE)</f>
        <v>#N/A</v>
      </c>
      <c r="AK63" s="219" t="e">
        <f>VLOOKUP($X63,'Kinchla Info'!$A$2:$Q$26,AK$2,FALSE)</f>
        <v>#N/A</v>
      </c>
      <c r="AL63" s="219" t="e">
        <f>VLOOKUP($X63,'Kinchla Info'!$A$2:$Q$26,AL$2,FALSE)</f>
        <v>#N/A</v>
      </c>
      <c r="AM63" s="219" t="e">
        <f>VLOOKUP($X63,'Kinchla Info'!$A$2:$Q$26,AM$2,FALSE)</f>
        <v>#N/A</v>
      </c>
      <c r="AN63" s="219" t="e">
        <f>VLOOKUP($X63,'Kinchla Info'!$A$2:$Q$26,AN$2,FALSE)</f>
        <v>#N/A</v>
      </c>
      <c r="AO63" s="219" t="e">
        <f>VLOOKUP($X63,'Kinchla Info'!$A$2:$Q$26,AO$2,FALSE)</f>
        <v>#N/A</v>
      </c>
      <c r="AP63" s="219" t="e">
        <f>VLOOKUP($X63,'Kinchla Info'!$A$2:$Q$26,AP$2,FALSE)</f>
        <v>#N/A</v>
      </c>
      <c r="AQ63" s="219" t="e">
        <f>VLOOKUP($X63,'Kinchla Info'!$A$2:$Q$26,AQ$2,FALSE)</f>
        <v>#N/A</v>
      </c>
      <c r="AR63" s="219" t="e">
        <f>VLOOKUP($X63,'Kinchla Info'!$A$2:$Q$26,AR$2,FALSE)</f>
        <v>#N/A</v>
      </c>
      <c r="AS63" s="219" t="e">
        <f>VLOOKUP($X63,'Kinchla Info'!$A$2:$Q$26,AS$2,FALSE)</f>
        <v>#N/A</v>
      </c>
      <c r="AT63" s="219" t="e">
        <f>VLOOKUP($X63,'Kinchla Info'!$A$2:$Q$26,AT$2,FALSE)</f>
        <v>#N/A</v>
      </c>
      <c r="AU63" s="219" t="e">
        <f>VLOOKUP($X63,'Kinchla Info'!$A$2:$Q$26,AU$2,FALSE)</f>
        <v>#N/A</v>
      </c>
      <c r="AV63" s="219" t="e">
        <f>VLOOKUP($X63,'Kinchla Info'!$A$2:$Q$26,AV$2,FALSE)</f>
        <v>#N/A</v>
      </c>
    </row>
    <row r="1048576" spans="18:18" x14ac:dyDescent="0.3">
      <c r="R1048576" s="30"/>
    </row>
  </sheetData>
  <autoFilter ref="A3:BI63"/>
  <mergeCells count="5">
    <mergeCell ref="E2:N2"/>
    <mergeCell ref="O2:R2"/>
    <mergeCell ref="S2:U2"/>
    <mergeCell ref="V2:X2"/>
    <mergeCell ref="Y2:AC2"/>
  </mergeCells>
  <dataValidations count="2">
    <dataValidation type="list" allowBlank="1" showInputMessage="1" showErrorMessage="1" promptTitle="Label" prompt="Select Yes for Labeled Uses" sqref="P4:P63 S5:T63">
      <formula1>$M$4:$M$8</formula1>
    </dataValidation>
    <dataValidation type="list" allowBlank="1" showInputMessage="1" showErrorMessage="1" promptTitle="Label" prompt="Select Yes for Labeled Uses" sqref="O4:O63 Q4:R63">
      <formula1>$I$4:$I$6</formula1>
    </dataValidation>
  </dataValidations>
  <pageMargins left="0.7" right="0.7" top="0.75" bottom="0.75" header="0.3" footer="0.3"/>
  <pageSetup orientation="portrait" r:id="rId1"/>
  <legacyDrawing r:id="rId2"/>
  <extLst>
    <ext xmlns:x14="http://schemas.microsoft.com/office/spreadsheetml/2009/9/main" uri="{CCE6A557-97BC-4b89-ADB6-D9C93CAAB3DF}">
      <x14:dataValidations xmlns:xm="http://schemas.microsoft.com/office/excel/2006/main" count="9">
        <x14:dataValidation type="list" allowBlank="1" showInputMessage="1" showErrorMessage="1" promptTitle="Oxizidizers" prompt="Select the active ingredient from the list for this category._x000a_Manually enter the strength (percent) of each in the next column">
          <x14:formula1>
            <xm:f>Lists!$C$4:$C$13</xm:f>
          </x14:formula1>
          <xm:sqref>G4:G63</xm:sqref>
        </x14:dataValidation>
        <x14:dataValidation type="list" allowBlank="1" showInputMessage="1" showErrorMessage="1" promptTitle="Organic Acid Ingredients" prompt="Select the active ingredient from the list for this category._x000a_Manually enter the strength (percent) of each in the next column">
          <x14:formula1>
            <xm:f>Lists!$D$4:$D$11</xm:f>
          </x14:formula1>
          <xm:sqref>I4:I63</xm:sqref>
        </x14:dataValidation>
        <x14:dataValidation type="list" allowBlank="1" showInputMessage="1" showErrorMessage="1" promptTitle="Quaternary Ammonium Compounds" prompt="Select the active ingredient from the list for this category._x000a_Manually enter the strength (percent) of each in the next column">
          <x14:formula1>
            <xm:f>Lists!$E$4:$E$7</xm:f>
          </x14:formula1>
          <xm:sqref>K4:K63</xm:sqref>
        </x14:dataValidation>
        <x14:dataValidation type="list" allowBlank="1" showInputMessage="1" showErrorMessage="1" promptTitle="Enhancers" prompt="Select the activating ingredient from the list for this category._x000a_Manually enter the strength (percent) of each in the next column">
          <x14:formula1>
            <xm:f>Lists!$F$4:$F$7</xm:f>
          </x14:formula1>
          <xm:sqref>M4:M63</xm:sqref>
        </x14:dataValidation>
        <x14:dataValidation type="list" allowBlank="1" showErrorMessage="1" promptTitle="OMRI status">
          <x14:formula1>
            <xm:f>Lists!$N$4:$N$8</xm:f>
          </x14:formula1>
          <xm:sqref>V5:V63</xm:sqref>
        </x14:dataValidation>
        <x14:dataValidation type="list" allowBlank="1" showInputMessage="1" showErrorMessage="1" promptTitle="OMRI status">
          <x14:formula1>
            <xm:f>Lists!$N$4:$N$8</xm:f>
          </x14:formula1>
          <xm:sqref>V4</xm:sqref>
        </x14:dataValidation>
        <x14:dataValidation type="list" allowBlank="1" showErrorMessage="1" promptTitle="Label" prompt="Select Yes for Labeled Uses">
          <x14:formula1>
            <xm:f>Lists!$K$4:$K$7</xm:f>
          </x14:formula1>
          <xm:sqref>U5:U63 AC5:AC63</xm:sqref>
        </x14:dataValidation>
        <x14:dataValidation type="list" allowBlank="1" showInputMessage="1" showErrorMessage="1" promptTitle="Label" prompt="Select Yes for Labeled Uses">
          <x14:formula1>
            <xm:f>Lists!$K$4:$K$8</xm:f>
          </x14:formula1>
          <xm:sqref>S4:U4 AC4</xm:sqref>
        </x14:dataValidation>
        <x14:dataValidation type="list" allowBlank="1" showInputMessage="1" showErrorMessage="1" promptTitle="Label" prompt="Select Yes for Labeled Uses">
          <x14:formula1>
            <xm:f>Lists!$G$4:$G$6</xm:f>
          </x14:formula1>
          <xm:sqref>R1048576</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Q26"/>
  <sheetViews>
    <sheetView zoomScale="90" zoomScaleNormal="90" workbookViewId="0">
      <selection activeCell="L6" sqref="L6"/>
    </sheetView>
  </sheetViews>
  <sheetFormatPr defaultColWidth="12.44140625" defaultRowHeight="13.2" x14ac:dyDescent="0.3"/>
  <cols>
    <col min="1" max="1" width="17.5546875" style="201" bestFit="1" customWidth="1"/>
    <col min="2" max="2" width="13.33203125" style="201" bestFit="1" customWidth="1"/>
    <col min="3" max="3" width="19.88671875" style="201" customWidth="1"/>
    <col min="4" max="4" width="17.88671875" style="201" customWidth="1"/>
    <col min="5" max="5" width="12.44140625" style="201"/>
    <col min="6" max="6" width="22.6640625" style="201" customWidth="1"/>
    <col min="7" max="7" width="22.6640625" style="200" customWidth="1"/>
    <col min="8" max="8" width="15.88671875" style="201" customWidth="1"/>
    <col min="9" max="11" width="41" style="201" customWidth="1"/>
    <col min="12" max="12" width="23.33203125" style="201" customWidth="1"/>
    <col min="13" max="13" width="24" style="201" customWidth="1"/>
    <col min="14" max="14" width="15.5546875" style="201" customWidth="1"/>
    <col min="15" max="15" width="27.5546875" style="201" customWidth="1"/>
    <col min="16" max="16" width="21.88671875" style="201" customWidth="1"/>
    <col min="17" max="16384" width="12.44140625" style="201"/>
  </cols>
  <sheetData>
    <row r="1" spans="1:17" s="199" customFormat="1" x14ac:dyDescent="0.3">
      <c r="A1" s="205" t="s">
        <v>414</v>
      </c>
      <c r="B1" s="205" t="s">
        <v>558</v>
      </c>
      <c r="C1" s="205" t="s">
        <v>404</v>
      </c>
      <c r="D1" s="205" t="s">
        <v>405</v>
      </c>
      <c r="E1" s="205" t="s">
        <v>406</v>
      </c>
      <c r="F1" s="205" t="s">
        <v>407</v>
      </c>
      <c r="G1" s="206" t="s">
        <v>408</v>
      </c>
      <c r="H1" s="205" t="s">
        <v>409</v>
      </c>
      <c r="I1" s="205" t="s">
        <v>410</v>
      </c>
      <c r="J1" s="205" t="s">
        <v>411</v>
      </c>
      <c r="K1" s="205" t="s">
        <v>412</v>
      </c>
      <c r="L1" s="205" t="s">
        <v>413</v>
      </c>
      <c r="M1" s="205" t="s">
        <v>414</v>
      </c>
      <c r="N1" s="205" t="s">
        <v>415</v>
      </c>
      <c r="O1" s="205" t="s">
        <v>416</v>
      </c>
      <c r="P1" s="205" t="s">
        <v>417</v>
      </c>
      <c r="Q1" s="205" t="s">
        <v>418</v>
      </c>
    </row>
    <row r="2" spans="1:17" s="199" customFormat="1" ht="105.6" x14ac:dyDescent="0.3">
      <c r="A2" s="205" t="s">
        <v>205</v>
      </c>
      <c r="B2" s="205" t="str">
        <f>IF(ISNA(VLOOKUP(A2,'Full Database'!$U$4:$U$66,1,FALSE)),"No", "Yes")</f>
        <v>Yes</v>
      </c>
      <c r="C2" s="205" t="s">
        <v>419</v>
      </c>
      <c r="D2" s="207" t="s">
        <v>420</v>
      </c>
      <c r="E2" s="205" t="s">
        <v>421</v>
      </c>
      <c r="F2" s="205" t="s">
        <v>422</v>
      </c>
      <c r="G2" s="206" t="s">
        <v>423</v>
      </c>
      <c r="H2" s="205" t="s">
        <v>424</v>
      </c>
      <c r="I2" s="205" t="s">
        <v>425</v>
      </c>
      <c r="J2" s="205" t="s">
        <v>426</v>
      </c>
      <c r="K2" s="205" t="s">
        <v>427</v>
      </c>
      <c r="L2" s="205" t="s">
        <v>428</v>
      </c>
      <c r="M2" s="205" t="s">
        <v>205</v>
      </c>
      <c r="N2" s="205" t="s">
        <v>429</v>
      </c>
      <c r="O2" s="205" t="s">
        <v>430</v>
      </c>
      <c r="P2" s="205" t="s">
        <v>431</v>
      </c>
      <c r="Q2" s="205" t="s">
        <v>432</v>
      </c>
    </row>
    <row r="3" spans="1:17" ht="52.8" x14ac:dyDescent="0.3">
      <c r="A3" s="208" t="s">
        <v>206</v>
      </c>
      <c r="B3" s="205" t="str">
        <f>IF(ISNA(VLOOKUP(A3,'Full Database'!$U$4:$U$66,1,FALSE)),"No", "Yes")</f>
        <v>Yes</v>
      </c>
      <c r="C3" s="205" t="s">
        <v>433</v>
      </c>
      <c r="D3" s="205" t="s">
        <v>434</v>
      </c>
      <c r="E3" s="205" t="s">
        <v>421</v>
      </c>
      <c r="F3" s="205" t="s">
        <v>435</v>
      </c>
      <c r="G3" s="206"/>
      <c r="H3" s="208"/>
      <c r="I3" s="205" t="s">
        <v>436</v>
      </c>
      <c r="J3" s="208"/>
      <c r="K3" s="208"/>
      <c r="L3" s="205" t="s">
        <v>437</v>
      </c>
      <c r="M3" s="208" t="s">
        <v>206</v>
      </c>
      <c r="N3" s="208"/>
      <c r="O3" s="208"/>
      <c r="P3" s="208"/>
      <c r="Q3" s="208"/>
    </row>
    <row r="4" spans="1:17" ht="52.8" x14ac:dyDescent="0.3">
      <c r="A4" s="208" t="s">
        <v>217</v>
      </c>
      <c r="B4" s="205" t="str">
        <f>IF(ISNA(VLOOKUP(A4,'Full Database'!$U$4:$U$66,1,FALSE)),"No", "Yes")</f>
        <v>Yes</v>
      </c>
      <c r="C4" s="205" t="s">
        <v>433</v>
      </c>
      <c r="D4" s="206" t="s">
        <v>111</v>
      </c>
      <c r="E4" s="205" t="s">
        <v>421</v>
      </c>
      <c r="F4" s="205" t="s">
        <v>438</v>
      </c>
      <c r="G4" s="206" t="s">
        <v>439</v>
      </c>
      <c r="H4" s="205" t="s">
        <v>440</v>
      </c>
      <c r="I4" s="205" t="s">
        <v>441</v>
      </c>
      <c r="J4" s="208"/>
      <c r="K4" s="208"/>
      <c r="L4" s="205" t="s">
        <v>442</v>
      </c>
      <c r="M4" s="208" t="s">
        <v>217</v>
      </c>
      <c r="N4" s="208"/>
      <c r="O4" s="205" t="s">
        <v>443</v>
      </c>
      <c r="P4" s="208"/>
      <c r="Q4" s="208" t="s">
        <v>432</v>
      </c>
    </row>
    <row r="5" spans="1:17" ht="52.8" x14ac:dyDescent="0.3">
      <c r="A5" s="208" t="s">
        <v>208</v>
      </c>
      <c r="B5" s="205" t="str">
        <f>IF(ISNA(VLOOKUP(A5,'Full Database'!$U$4:$U$66,1,FALSE)),"No", "Yes")</f>
        <v>Yes</v>
      </c>
      <c r="C5" s="205" t="s">
        <v>444</v>
      </c>
      <c r="D5" s="205" t="s">
        <v>445</v>
      </c>
      <c r="E5" s="205" t="s">
        <v>421</v>
      </c>
      <c r="F5" s="205" t="s">
        <v>446</v>
      </c>
      <c r="G5" s="206"/>
      <c r="H5" s="205" t="s">
        <v>447</v>
      </c>
      <c r="I5" s="205" t="s">
        <v>448</v>
      </c>
      <c r="J5" s="205" t="s">
        <v>449</v>
      </c>
      <c r="K5" s="205" t="s">
        <v>450</v>
      </c>
      <c r="L5" s="205" t="s">
        <v>451</v>
      </c>
      <c r="M5" s="208" t="s">
        <v>208</v>
      </c>
      <c r="N5" s="208"/>
      <c r="O5" s="205" t="s">
        <v>452</v>
      </c>
      <c r="P5" s="205" t="s">
        <v>453</v>
      </c>
      <c r="Q5" s="208"/>
    </row>
    <row r="6" spans="1:17" ht="66" x14ac:dyDescent="0.3">
      <c r="A6" s="208" t="s">
        <v>219</v>
      </c>
      <c r="B6" s="205" t="str">
        <f>IF(ISNA(VLOOKUP(A6,'Full Database'!$U$4:$U$66,1,FALSE)),"No", "Yes")</f>
        <v>Yes</v>
      </c>
      <c r="C6" s="205" t="s">
        <v>433</v>
      </c>
      <c r="D6" s="206" t="s">
        <v>113</v>
      </c>
      <c r="E6" s="205" t="s">
        <v>454</v>
      </c>
      <c r="F6" s="205" t="s">
        <v>455</v>
      </c>
      <c r="G6" s="206" t="s">
        <v>456</v>
      </c>
      <c r="H6" s="208" t="s">
        <v>457</v>
      </c>
      <c r="I6" s="205" t="s">
        <v>458</v>
      </c>
      <c r="J6" s="205" t="s">
        <v>459</v>
      </c>
      <c r="K6" s="208" t="s">
        <v>460</v>
      </c>
      <c r="L6" s="205" t="s">
        <v>461</v>
      </c>
      <c r="M6" s="208" t="s">
        <v>462</v>
      </c>
      <c r="N6" s="208"/>
      <c r="O6" s="208"/>
      <c r="P6" s="208" t="s">
        <v>463</v>
      </c>
      <c r="Q6" s="208"/>
    </row>
    <row r="7" spans="1:17" s="199" customFormat="1" ht="66" x14ac:dyDescent="0.3">
      <c r="A7" s="205" t="s">
        <v>224</v>
      </c>
      <c r="B7" s="205" t="str">
        <f>IF(ISNA(VLOOKUP(A7,'Full Database'!$U$4:$U$66,1,FALSE)),"No", "Yes")</f>
        <v>Yes</v>
      </c>
      <c r="C7" s="205" t="s">
        <v>433</v>
      </c>
      <c r="D7" s="205" t="s">
        <v>118</v>
      </c>
      <c r="E7" s="205" t="s">
        <v>454</v>
      </c>
      <c r="F7" s="205" t="s">
        <v>464</v>
      </c>
      <c r="G7" s="206" t="s">
        <v>465</v>
      </c>
      <c r="H7" s="205"/>
      <c r="I7" s="205" t="s">
        <v>466</v>
      </c>
      <c r="J7" s="205" t="s">
        <v>467</v>
      </c>
      <c r="K7" s="205" t="s">
        <v>468</v>
      </c>
      <c r="L7" s="205" t="s">
        <v>469</v>
      </c>
      <c r="M7" s="205" t="s">
        <v>224</v>
      </c>
      <c r="N7" s="205"/>
      <c r="O7" s="205" t="s">
        <v>470</v>
      </c>
      <c r="P7" s="205" t="s">
        <v>471</v>
      </c>
      <c r="Q7" s="205"/>
    </row>
    <row r="8" spans="1:17" ht="66" x14ac:dyDescent="0.3">
      <c r="A8" s="208" t="s">
        <v>479</v>
      </c>
      <c r="B8" s="205" t="str">
        <f>IF(ISNA(VLOOKUP(A8,'Full Database'!$U$4:$U$66,1,FALSE)),"No", "Yes")</f>
        <v>Yes</v>
      </c>
      <c r="C8" s="205" t="s">
        <v>472</v>
      </c>
      <c r="D8" s="205" t="s">
        <v>473</v>
      </c>
      <c r="E8" s="205" t="s">
        <v>454</v>
      </c>
      <c r="F8" s="205" t="s">
        <v>474</v>
      </c>
      <c r="G8" s="206" t="s">
        <v>475</v>
      </c>
      <c r="H8" s="208"/>
      <c r="I8" s="205" t="s">
        <v>476</v>
      </c>
      <c r="J8" s="205" t="s">
        <v>477</v>
      </c>
      <c r="K8" s="205" t="s">
        <v>289</v>
      </c>
      <c r="L8" s="205" t="s">
        <v>478</v>
      </c>
      <c r="M8" s="208" t="s">
        <v>479</v>
      </c>
      <c r="N8" s="208"/>
      <c r="O8" s="208"/>
      <c r="P8" s="208" t="s">
        <v>463</v>
      </c>
      <c r="Q8" s="208"/>
    </row>
    <row r="9" spans="1:17" ht="39.6" x14ac:dyDescent="0.3">
      <c r="A9" s="208" t="s">
        <v>192</v>
      </c>
      <c r="B9" s="205" t="str">
        <f>IF(ISNA(VLOOKUP(A9,'Full Database'!$U$4:$U$66,1,FALSE)),"No", "Yes")</f>
        <v>Yes</v>
      </c>
      <c r="C9" s="205" t="s">
        <v>472</v>
      </c>
      <c r="D9" s="205" t="s">
        <v>85</v>
      </c>
      <c r="E9" s="205" t="s">
        <v>480</v>
      </c>
      <c r="F9" s="205" t="s">
        <v>481</v>
      </c>
      <c r="G9" s="206" t="s">
        <v>482</v>
      </c>
      <c r="H9" s="205" t="s">
        <v>483</v>
      </c>
      <c r="I9" s="205" t="s">
        <v>484</v>
      </c>
      <c r="J9" s="205" t="s">
        <v>485</v>
      </c>
      <c r="K9" s="205" t="s">
        <v>486</v>
      </c>
      <c r="L9" s="205" t="s">
        <v>487</v>
      </c>
      <c r="M9" s="208" t="s">
        <v>192</v>
      </c>
      <c r="N9" s="208"/>
      <c r="O9" s="208"/>
      <c r="P9" s="208"/>
      <c r="Q9" s="208" t="s">
        <v>432</v>
      </c>
    </row>
    <row r="10" spans="1:17" ht="39.6" x14ac:dyDescent="0.3">
      <c r="A10" s="208" t="s">
        <v>495</v>
      </c>
      <c r="B10" s="205" t="str">
        <f>IF(ISNA(VLOOKUP(A10,'Full Database'!$U$4:$U$66,1,FALSE)),"No", "Yes")</f>
        <v>No</v>
      </c>
      <c r="C10" s="205" t="s">
        <v>472</v>
      </c>
      <c r="D10" s="205" t="s">
        <v>488</v>
      </c>
      <c r="E10" s="205" t="s">
        <v>480</v>
      </c>
      <c r="F10" s="205" t="s">
        <v>489</v>
      </c>
      <c r="G10" s="206" t="s">
        <v>490</v>
      </c>
      <c r="H10" s="205" t="s">
        <v>491</v>
      </c>
      <c r="I10" s="205" t="s">
        <v>492</v>
      </c>
      <c r="J10" s="205" t="s">
        <v>485</v>
      </c>
      <c r="K10" s="205" t="s">
        <v>493</v>
      </c>
      <c r="L10" s="205" t="s">
        <v>494</v>
      </c>
      <c r="M10" s="208" t="s">
        <v>495</v>
      </c>
      <c r="N10" s="208"/>
      <c r="O10" s="208" t="s">
        <v>496</v>
      </c>
      <c r="P10" s="208"/>
      <c r="Q10" s="208" t="s">
        <v>432</v>
      </c>
    </row>
    <row r="11" spans="1:17" s="202" customFormat="1" ht="26.4" x14ac:dyDescent="0.3">
      <c r="A11" s="209"/>
      <c r="B11" s="205" t="str">
        <f>IF(ISNA(VLOOKUP(A11,'Full Database'!$U$4:$U$66,1,FALSE)),"No", "Yes")</f>
        <v>No</v>
      </c>
      <c r="C11" s="210" t="s">
        <v>419</v>
      </c>
      <c r="D11" s="210" t="s">
        <v>497</v>
      </c>
      <c r="E11" s="210" t="s">
        <v>498</v>
      </c>
      <c r="F11" s="210" t="s">
        <v>499</v>
      </c>
      <c r="G11" s="211"/>
      <c r="H11" s="209"/>
      <c r="I11" s="209"/>
      <c r="J11" s="209"/>
      <c r="K11" s="209"/>
      <c r="L11" s="209"/>
      <c r="M11" s="209"/>
      <c r="N11" s="209"/>
      <c r="O11" s="209"/>
      <c r="P11" s="209"/>
      <c r="Q11" s="209"/>
    </row>
    <row r="12" spans="1:17" s="204" customFormat="1" ht="26.4" x14ac:dyDescent="0.3">
      <c r="A12" s="212"/>
      <c r="B12" s="205" t="str">
        <f>IF(ISNA(VLOOKUP(A12,'Full Database'!$U$4:$U$66,1,FALSE)),"No", "Yes")</f>
        <v>No</v>
      </c>
      <c r="C12" s="210" t="s">
        <v>433</v>
      </c>
      <c r="D12" s="210" t="s">
        <v>500</v>
      </c>
      <c r="E12" s="210" t="s">
        <v>498</v>
      </c>
      <c r="F12" s="212"/>
      <c r="G12" s="213"/>
      <c r="H12" s="212"/>
      <c r="I12" s="212"/>
      <c r="J12" s="212"/>
      <c r="K12" s="212"/>
      <c r="L12" s="212"/>
      <c r="M12" s="212"/>
      <c r="N12" s="212"/>
      <c r="O12" s="212"/>
      <c r="P12" s="212"/>
      <c r="Q12" s="212"/>
    </row>
    <row r="13" spans="1:17" s="204" customFormat="1" ht="26.4" x14ac:dyDescent="0.3">
      <c r="A13" s="212"/>
      <c r="B13" s="205" t="str">
        <f>IF(ISNA(VLOOKUP(A13,'Full Database'!$U$4:$U$66,1,FALSE)),"No", "Yes")</f>
        <v>No</v>
      </c>
      <c r="C13" s="210" t="s">
        <v>433</v>
      </c>
      <c r="D13" s="210" t="s">
        <v>501</v>
      </c>
      <c r="E13" s="210" t="s">
        <v>498</v>
      </c>
      <c r="F13" s="212"/>
      <c r="G13" s="213"/>
      <c r="H13" s="212"/>
      <c r="I13" s="212"/>
      <c r="J13" s="212"/>
      <c r="K13" s="212"/>
      <c r="L13" s="212"/>
      <c r="M13" s="212"/>
      <c r="N13" s="212"/>
      <c r="O13" s="212"/>
      <c r="P13" s="212"/>
      <c r="Q13" s="212"/>
    </row>
    <row r="14" spans="1:17" s="202" customFormat="1" ht="26.4" x14ac:dyDescent="0.3">
      <c r="A14" s="209"/>
      <c r="B14" s="205" t="str">
        <f>IF(ISNA(VLOOKUP(A14,'Full Database'!$U$4:$U$66,1,FALSE)),"No", "Yes")</f>
        <v>No</v>
      </c>
      <c r="C14" s="210" t="s">
        <v>419</v>
      </c>
      <c r="D14" s="210" t="s">
        <v>502</v>
      </c>
      <c r="E14" s="210" t="s">
        <v>503</v>
      </c>
      <c r="F14" s="210" t="s">
        <v>499</v>
      </c>
      <c r="G14" s="211"/>
      <c r="H14" s="209"/>
      <c r="I14" s="209"/>
      <c r="J14" s="209"/>
      <c r="K14" s="209"/>
      <c r="L14" s="209"/>
      <c r="M14" s="209"/>
      <c r="N14" s="209"/>
      <c r="O14" s="209"/>
      <c r="P14" s="209"/>
      <c r="Q14" s="209"/>
    </row>
    <row r="15" spans="1:17" s="203" customFormat="1" ht="39.6" x14ac:dyDescent="0.3">
      <c r="A15" s="210" t="s">
        <v>510</v>
      </c>
      <c r="B15" s="205" t="str">
        <f>IF(ISNA(VLOOKUP(A15,'Full Database'!$U$4:$U$66,1,FALSE)),"No", "Yes")</f>
        <v>Yes</v>
      </c>
      <c r="C15" s="210" t="s">
        <v>472</v>
      </c>
      <c r="D15" s="214" t="s">
        <v>504</v>
      </c>
      <c r="E15" s="210" t="s">
        <v>505</v>
      </c>
      <c r="F15" s="210" t="s">
        <v>506</v>
      </c>
      <c r="G15" s="214" t="s">
        <v>507</v>
      </c>
      <c r="H15" s="210" t="s">
        <v>508</v>
      </c>
      <c r="I15" s="210" t="s">
        <v>509</v>
      </c>
      <c r="J15" s="210"/>
      <c r="K15" s="210"/>
      <c r="L15" s="210"/>
      <c r="M15" s="210" t="s">
        <v>510</v>
      </c>
      <c r="N15" s="210"/>
      <c r="O15" s="210" t="s">
        <v>511</v>
      </c>
      <c r="P15" s="210"/>
      <c r="Q15" s="210"/>
    </row>
    <row r="16" spans="1:17" s="199" customFormat="1" ht="39.6" x14ac:dyDescent="0.3">
      <c r="A16" s="205" t="s">
        <v>516</v>
      </c>
      <c r="B16" s="205" t="str">
        <f>IF(ISNA(VLOOKUP(A16,'Full Database'!$U$4:$U$66,1,FALSE)),"No", "Yes")</f>
        <v>No</v>
      </c>
      <c r="C16" s="210" t="s">
        <v>472</v>
      </c>
      <c r="D16" s="214" t="s">
        <v>512</v>
      </c>
      <c r="E16" s="205" t="s">
        <v>505</v>
      </c>
      <c r="F16" s="205" t="s">
        <v>513</v>
      </c>
      <c r="G16" s="206" t="s">
        <v>514</v>
      </c>
      <c r="H16" s="205" t="s">
        <v>515</v>
      </c>
      <c r="I16" s="205" t="s">
        <v>509</v>
      </c>
      <c r="J16" s="205"/>
      <c r="K16" s="205"/>
      <c r="L16" s="205"/>
      <c r="M16" s="205" t="s">
        <v>516</v>
      </c>
      <c r="N16" s="205"/>
      <c r="O16" s="205" t="s">
        <v>517</v>
      </c>
      <c r="P16" s="205"/>
      <c r="Q16" s="205"/>
    </row>
    <row r="17" spans="1:17" ht="52.8" x14ac:dyDescent="0.3">
      <c r="A17" s="208" t="s">
        <v>197</v>
      </c>
      <c r="B17" s="205" t="str">
        <f>IF(ISNA(VLOOKUP(A17,'Full Database'!$U$4:$U$66,1,FALSE)),"No", "Yes")</f>
        <v>Yes</v>
      </c>
      <c r="C17" s="205" t="s">
        <v>433</v>
      </c>
      <c r="D17" s="205" t="s">
        <v>518</v>
      </c>
      <c r="E17" s="205" t="s">
        <v>519</v>
      </c>
      <c r="F17" s="205" t="s">
        <v>520</v>
      </c>
      <c r="G17" s="206"/>
      <c r="H17" s="208"/>
      <c r="I17" s="205" t="s">
        <v>521</v>
      </c>
      <c r="J17" s="208"/>
      <c r="K17" s="208"/>
      <c r="L17" s="205" t="s">
        <v>522</v>
      </c>
      <c r="M17" s="208" t="s">
        <v>197</v>
      </c>
      <c r="N17" s="208"/>
      <c r="O17" s="208"/>
      <c r="P17" s="208"/>
      <c r="Q17" s="208"/>
    </row>
    <row r="18" spans="1:17" ht="52.8" x14ac:dyDescent="0.3">
      <c r="A18" s="208" t="s">
        <v>15</v>
      </c>
      <c r="B18" s="205" t="str">
        <f>IF(ISNA(VLOOKUP(A18,'Full Database'!$U$4:$U$66,1,FALSE)),"No", "Yes")</f>
        <v>Yes</v>
      </c>
      <c r="C18" s="205" t="s">
        <v>433</v>
      </c>
      <c r="D18" s="205" t="s">
        <v>523</v>
      </c>
      <c r="E18" s="205" t="s">
        <v>519</v>
      </c>
      <c r="F18" s="205" t="s">
        <v>499</v>
      </c>
      <c r="G18" s="206" t="s">
        <v>524</v>
      </c>
      <c r="H18" s="208"/>
      <c r="I18" s="208"/>
      <c r="J18" s="208"/>
      <c r="K18" s="208"/>
      <c r="L18" s="205" t="s">
        <v>525</v>
      </c>
      <c r="M18" s="208" t="s">
        <v>15</v>
      </c>
      <c r="N18" s="208"/>
      <c r="O18" s="208"/>
      <c r="P18" s="208"/>
      <c r="Q18" s="208"/>
    </row>
    <row r="19" spans="1:17" s="199" customFormat="1" ht="26.4" x14ac:dyDescent="0.3">
      <c r="A19" s="205"/>
      <c r="B19" s="205" t="str">
        <f>IF(ISNA(VLOOKUP(A19,'Full Database'!$U$4:$U$66,1,FALSE)),"No", "Yes")</f>
        <v>No</v>
      </c>
      <c r="C19" s="205" t="s">
        <v>526</v>
      </c>
      <c r="D19" s="206" t="s">
        <v>527</v>
      </c>
      <c r="E19" s="205" t="s">
        <v>145</v>
      </c>
      <c r="F19" s="205" t="s">
        <v>528</v>
      </c>
      <c r="G19" s="206" t="s">
        <v>529</v>
      </c>
      <c r="H19" s="205" t="s">
        <v>530</v>
      </c>
      <c r="I19" s="205" t="s">
        <v>531</v>
      </c>
      <c r="J19" s="205"/>
      <c r="K19" s="205" t="s">
        <v>532</v>
      </c>
      <c r="L19" s="205"/>
      <c r="M19" s="205"/>
      <c r="N19" s="205"/>
      <c r="O19" s="205"/>
      <c r="P19" s="205"/>
      <c r="Q19" s="205"/>
    </row>
    <row r="20" spans="1:17" s="203" customFormat="1" ht="66" x14ac:dyDescent="0.3">
      <c r="A20" s="210"/>
      <c r="B20" s="205" t="str">
        <f>IF(ISNA(VLOOKUP(A20,'Full Database'!$U$4:$U$66,1,FALSE)),"No", "Yes")</f>
        <v>No</v>
      </c>
      <c r="C20" s="210" t="s">
        <v>526</v>
      </c>
      <c r="D20" s="214" t="s">
        <v>533</v>
      </c>
      <c r="E20" s="210" t="s">
        <v>534</v>
      </c>
      <c r="F20" s="210" t="s">
        <v>370</v>
      </c>
      <c r="G20" s="214"/>
      <c r="H20" s="210" t="s">
        <v>535</v>
      </c>
      <c r="I20" s="210"/>
      <c r="J20" s="210"/>
      <c r="K20" s="210" t="s">
        <v>536</v>
      </c>
      <c r="L20" s="210" t="s">
        <v>537</v>
      </c>
      <c r="M20" s="210"/>
      <c r="N20" s="210"/>
      <c r="O20" s="210" t="s">
        <v>538</v>
      </c>
      <c r="P20" s="210"/>
      <c r="Q20" s="210"/>
    </row>
    <row r="21" spans="1:17" s="202" customFormat="1" ht="39.6" x14ac:dyDescent="0.3">
      <c r="A21" s="209"/>
      <c r="B21" s="205" t="str">
        <f>IF(ISNA(VLOOKUP(A21,'Full Database'!$U$4:$U$66,1,FALSE)),"No", "Yes")</f>
        <v>No</v>
      </c>
      <c r="C21" s="209"/>
      <c r="D21" s="210" t="s">
        <v>539</v>
      </c>
      <c r="E21" s="210" t="s">
        <v>540</v>
      </c>
      <c r="F21" s="209"/>
      <c r="G21" s="211"/>
      <c r="H21" s="209"/>
      <c r="I21" s="209" t="s">
        <v>541</v>
      </c>
      <c r="J21" s="209"/>
      <c r="K21" s="209"/>
      <c r="L21" s="209"/>
      <c r="M21" s="209"/>
      <c r="N21" s="209"/>
      <c r="O21" s="210" t="s">
        <v>542</v>
      </c>
      <c r="P21" s="209"/>
      <c r="Q21" s="209"/>
    </row>
    <row r="22" spans="1:17" s="202" customFormat="1" ht="66" x14ac:dyDescent="0.3">
      <c r="A22" s="209"/>
      <c r="B22" s="205" t="str">
        <f>IF(ISNA(VLOOKUP(A22,'Full Database'!$U$4:$U$66,1,FALSE)),"No", "Yes")</f>
        <v>No</v>
      </c>
      <c r="C22" s="209"/>
      <c r="D22" s="210" t="s">
        <v>543</v>
      </c>
      <c r="E22" s="210" t="s">
        <v>544</v>
      </c>
      <c r="F22" s="209"/>
      <c r="G22" s="211"/>
      <c r="H22" s="209"/>
      <c r="I22" s="209"/>
      <c r="J22" s="209"/>
      <c r="K22" s="209"/>
      <c r="L22" s="209"/>
      <c r="M22" s="209"/>
      <c r="N22" s="209"/>
      <c r="O22" s="210" t="s">
        <v>545</v>
      </c>
      <c r="P22" s="209"/>
      <c r="Q22" s="209"/>
    </row>
    <row r="23" spans="1:17" s="199" customFormat="1" ht="52.8" x14ac:dyDescent="0.3">
      <c r="A23" s="205"/>
      <c r="B23" s="205" t="str">
        <f>IF(ISNA(VLOOKUP(A23,'Full Database'!$U$4:$U$66,1,FALSE)),"No", "Yes")</f>
        <v>No</v>
      </c>
      <c r="C23" s="205" t="s">
        <v>419</v>
      </c>
      <c r="D23" s="205" t="s">
        <v>546</v>
      </c>
      <c r="E23" s="205" t="s">
        <v>547</v>
      </c>
      <c r="F23" s="205"/>
      <c r="G23" s="206"/>
      <c r="H23" s="205"/>
      <c r="I23" s="205"/>
      <c r="J23" s="205"/>
      <c r="K23" s="205" t="s">
        <v>493</v>
      </c>
      <c r="L23" s="205" t="s">
        <v>548</v>
      </c>
      <c r="M23" s="205"/>
      <c r="N23" s="205"/>
      <c r="O23" s="205"/>
      <c r="P23" s="205"/>
      <c r="Q23" s="205"/>
    </row>
    <row r="24" spans="1:17" s="199" customFormat="1" ht="52.8" x14ac:dyDescent="0.3">
      <c r="A24" s="205" t="s">
        <v>197</v>
      </c>
      <c r="B24" s="205" t="str">
        <f>IF(ISNA(VLOOKUP(A24,'Full Database'!$U$4:$U$66,1,FALSE)),"No", "Yes")</f>
        <v>Yes</v>
      </c>
      <c r="C24" s="215" t="s">
        <v>419</v>
      </c>
      <c r="D24" s="205" t="s">
        <v>549</v>
      </c>
      <c r="E24" s="205" t="s">
        <v>547</v>
      </c>
      <c r="F24" s="205" t="s">
        <v>520</v>
      </c>
      <c r="G24" s="206"/>
      <c r="H24" s="205"/>
      <c r="I24" s="205" t="s">
        <v>550</v>
      </c>
      <c r="J24" s="205"/>
      <c r="K24" s="205" t="s">
        <v>493</v>
      </c>
      <c r="L24" s="205" t="s">
        <v>551</v>
      </c>
      <c r="M24" s="205" t="s">
        <v>552</v>
      </c>
      <c r="N24" s="205"/>
      <c r="O24" s="205"/>
      <c r="P24" s="205" t="s">
        <v>463</v>
      </c>
      <c r="Q24" s="205"/>
    </row>
    <row r="25" spans="1:17" s="199" customFormat="1" ht="52.8" x14ac:dyDescent="0.3">
      <c r="A25" s="205"/>
      <c r="B25" s="205" t="str">
        <f>IF(ISNA(VLOOKUP(A25,'Full Database'!$U$4:$U$66,1,FALSE)),"No", "Yes")</f>
        <v>No</v>
      </c>
      <c r="C25" s="205" t="s">
        <v>526</v>
      </c>
      <c r="D25" s="205" t="s">
        <v>553</v>
      </c>
      <c r="E25" s="205" t="s">
        <v>547</v>
      </c>
      <c r="F25" s="205" t="s">
        <v>554</v>
      </c>
      <c r="G25" s="206"/>
      <c r="H25" s="205"/>
      <c r="I25" s="205" t="s">
        <v>555</v>
      </c>
      <c r="J25" s="205"/>
      <c r="K25" s="205" t="s">
        <v>289</v>
      </c>
      <c r="L25" s="205" t="s">
        <v>556</v>
      </c>
      <c r="M25" s="205"/>
      <c r="N25" s="205"/>
      <c r="O25" s="205"/>
      <c r="P25" s="205"/>
      <c r="Q25" s="205"/>
    </row>
    <row r="26" spans="1:17" ht="26.4" x14ac:dyDescent="0.3">
      <c r="A26" s="208"/>
      <c r="B26" s="205" t="str">
        <f>IF(ISNA(VLOOKUP(A26,'Full Database'!$U$4:$U$66,1,FALSE)),"No", "Yes")</f>
        <v>No</v>
      </c>
      <c r="C26" s="208"/>
      <c r="D26" s="208"/>
      <c r="E26" s="205" t="s">
        <v>557</v>
      </c>
      <c r="F26" s="208"/>
      <c r="G26" s="207"/>
      <c r="H26" s="208"/>
      <c r="I26" s="208"/>
      <c r="J26" s="208"/>
      <c r="K26" s="208"/>
      <c r="L26" s="208"/>
      <c r="M26" s="208"/>
      <c r="N26" s="208"/>
      <c r="O26" s="208"/>
      <c r="P26" s="208"/>
      <c r="Q26" s="208"/>
    </row>
  </sheetData>
  <autoFilter ref="A1:Q26"/>
  <pageMargins left="0.7" right="0.7" top="0.75" bottom="0.75" header="0.3" footer="0.3"/>
  <legacy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8"/>
  <sheetViews>
    <sheetView showGridLines="0" showRowColHeaders="0" zoomScale="90" zoomScaleNormal="90" workbookViewId="0">
      <pane xSplit="1" ySplit="8" topLeftCell="B9" activePane="bottomRight" state="frozen"/>
      <selection activeCell="D8" sqref="D8"/>
      <selection pane="topRight" activeCell="D8" sqref="D8"/>
      <selection pane="bottomLeft" activeCell="D8" sqref="D8"/>
      <selection pane="bottomRight" activeCell="B8" sqref="B8"/>
    </sheetView>
  </sheetViews>
  <sheetFormatPr defaultColWidth="9.109375" defaultRowHeight="14.4" x14ac:dyDescent="0.3"/>
  <cols>
    <col min="1" max="1" width="40.6640625" style="104" customWidth="1"/>
    <col min="2" max="2" width="15" style="105" bestFit="1" customWidth="1"/>
    <col min="3" max="3" width="12.5546875" style="105" customWidth="1"/>
    <col min="4" max="4" width="10.88671875" style="105" customWidth="1"/>
    <col min="5" max="5" width="12.5546875" style="105" customWidth="1"/>
    <col min="6" max="6" width="11.6640625" style="105" customWidth="1"/>
    <col min="7" max="7" width="8.6640625" style="105" customWidth="1"/>
    <col min="8" max="8" width="9.5546875" style="105" customWidth="1"/>
    <col min="9" max="9" width="10.44140625" style="105" customWidth="1"/>
    <col min="10" max="10" width="8.6640625" style="105" customWidth="1"/>
    <col min="11" max="11" width="20.33203125" style="105" customWidth="1"/>
    <col min="12" max="12" width="16" style="105" customWidth="1"/>
    <col min="13" max="14" width="10.6640625" style="105" customWidth="1"/>
    <col min="15" max="15" width="15.109375" style="105" customWidth="1"/>
    <col min="16" max="16" width="12.109375" style="105" customWidth="1"/>
    <col min="17" max="17" width="39.44140625" style="105" customWidth="1"/>
    <col min="18" max="18" width="12.44140625" style="105" customWidth="1"/>
    <col min="19" max="16384" width="9.109375" style="105"/>
  </cols>
  <sheetData>
    <row r="1" spans="1:18" x14ac:dyDescent="0.3">
      <c r="A1" s="118" t="str">
        <f>+'Front page'!A1:B1</f>
        <v>Last revised: 1/6/2017</v>
      </c>
    </row>
    <row r="2" spans="1:18" x14ac:dyDescent="0.3">
      <c r="A2" s="343" t="str">
        <f>+'Front page'!A2:A6</f>
        <v>This work product was supported under cooperative agreement number 12-25-A-5357 between USDA-AMS and Cornell University.  The information and viewpoints in this product do not necessarily reflect the viewpoints and policies of the supporting organization, cooperating organizations, or Cornell University.</v>
      </c>
      <c r="C2" s="106"/>
      <c r="D2" s="106"/>
      <c r="E2" s="106"/>
    </row>
    <row r="3" spans="1:18" x14ac:dyDescent="0.3">
      <c r="A3" s="343"/>
      <c r="C3" s="106"/>
      <c r="D3" s="106"/>
      <c r="E3" s="106"/>
    </row>
    <row r="4" spans="1:18" x14ac:dyDescent="0.3">
      <c r="A4" s="343"/>
      <c r="C4" s="106"/>
      <c r="D4" s="106"/>
      <c r="E4" s="106"/>
    </row>
    <row r="5" spans="1:18" x14ac:dyDescent="0.3">
      <c r="A5" s="343"/>
      <c r="C5" s="106"/>
      <c r="D5" s="106"/>
      <c r="E5" s="106"/>
    </row>
    <row r="6" spans="1:18" ht="15" thickBot="1" x14ac:dyDescent="0.35">
      <c r="A6" s="343"/>
      <c r="C6" s="106"/>
      <c r="D6" s="106"/>
      <c r="E6" s="106"/>
    </row>
    <row r="7" spans="1:18" ht="15" thickBot="1" x14ac:dyDescent="0.35">
      <c r="D7" s="351" t="s">
        <v>28</v>
      </c>
      <c r="E7" s="352"/>
      <c r="F7" s="352"/>
      <c r="G7" s="352"/>
      <c r="H7" s="351" t="s">
        <v>33</v>
      </c>
      <c r="I7" s="352"/>
      <c r="J7" s="353"/>
      <c r="K7" s="351" t="str">
        <f>+'Full Database'!T2</f>
        <v>Approvals and Registrations</v>
      </c>
      <c r="L7" s="352"/>
      <c r="M7" s="351" t="s">
        <v>21</v>
      </c>
      <c r="N7" s="352"/>
      <c r="O7" s="353"/>
    </row>
    <row r="8" spans="1:18" ht="72.599999999999994" thickBot="1" x14ac:dyDescent="0.35">
      <c r="A8" s="216" t="str">
        <f>+'Full Database'!A3</f>
        <v>Trade Name</v>
      </c>
      <c r="B8" s="116" t="s">
        <v>54</v>
      </c>
      <c r="C8" s="96" t="s">
        <v>51</v>
      </c>
      <c r="D8" s="33" t="str">
        <f>+'Full Database'!M3</f>
        <v>Washing Fruits and Vegetables</v>
      </c>
      <c r="E8" s="34" t="str">
        <f>+'Full Database'!N3</f>
        <v>Porous 
Food Contact Surfaces</v>
      </c>
      <c r="F8" s="34" t="str">
        <f>+'Full Database'!O3</f>
        <v>Non-Porous Food-Contact Surfaces</v>
      </c>
      <c r="G8" s="35" t="str">
        <f>+'Full Database'!P3</f>
        <v>Irrigation Water</v>
      </c>
      <c r="H8" s="36" t="str">
        <f>+'Full Database'!Q3</f>
        <v>Spoilage organisms</v>
      </c>
      <c r="I8" s="34" t="str">
        <f>+'Full Database'!R3</f>
        <v>Plant pathogens</v>
      </c>
      <c r="J8" s="35" t="str">
        <f>+'Full Database'!S3</f>
        <v>Public health</v>
      </c>
      <c r="K8" s="37" t="str">
        <f>+'Full Database'!T3</f>
        <v>Organic Materials Review Institute (OMRI) Listing</v>
      </c>
      <c r="L8" s="38" t="str">
        <f>+'Full Database'!U3</f>
        <v xml:space="preserve">EPA Reg. No. </v>
      </c>
      <c r="M8" s="33" t="str">
        <f>+'Full Database'!V3</f>
        <v>Link to EPA Label</v>
      </c>
      <c r="N8" s="34" t="str">
        <f>+'Full Database'!X3</f>
        <v>Instructions For Use Washing Fruits and Vegetables</v>
      </c>
      <c r="O8" s="35" t="str">
        <f>+'Full Database'!Z3</f>
        <v>Labeled For Use to Control Public Health Organisms?</v>
      </c>
      <c r="P8" s="32" t="str">
        <f>+'Full Database'!AA3</f>
        <v xml:space="preserve">EPA Accepted Date </v>
      </c>
      <c r="Q8" s="139" t="str">
        <f>+'Full Database'!AD3</f>
        <v xml:space="preserve">Notes </v>
      </c>
      <c r="R8" s="97" t="s">
        <v>53</v>
      </c>
    </row>
    <row r="9" spans="1:18" ht="28.8" x14ac:dyDescent="0.3">
      <c r="A9" s="107" t="str">
        <f>'Full Database'!A4</f>
        <v>Accutab</v>
      </c>
      <c r="B9" s="108"/>
      <c r="C9" s="193"/>
      <c r="D9" s="119" t="str">
        <f>'Full Database'!M4</f>
        <v>Yes</v>
      </c>
      <c r="E9" s="120" t="str">
        <f>'Full Database'!N4</f>
        <v>N/A</v>
      </c>
      <c r="F9" s="120" t="str">
        <f>'Full Database'!O4</f>
        <v>Yes</v>
      </c>
      <c r="G9" s="121" t="str">
        <f>'Full Database'!P4</f>
        <v>Yes</v>
      </c>
      <c r="H9" s="119" t="str">
        <f>'Full Database'!Q4</f>
        <v>N/A</v>
      </c>
      <c r="I9" s="120" t="str">
        <f>'Full Database'!R4</f>
        <v>N/A</v>
      </c>
      <c r="J9" s="122" t="str">
        <f>'Full Database'!S4</f>
        <v>No</v>
      </c>
      <c r="K9" s="123" t="str">
        <f>'Full Database'!T4</f>
        <v>Allowed with restrictions</v>
      </c>
      <c r="L9" s="124" t="str">
        <f>'Full Database'!U4</f>
        <v>748-295</v>
      </c>
      <c r="M9" s="196" t="str">
        <f>HYPERLINK('Full Database'!V4,"Label PDF")</f>
        <v>Label PDF</v>
      </c>
      <c r="N9" s="125" t="s">
        <v>293</v>
      </c>
      <c r="O9" s="126" t="s">
        <v>293</v>
      </c>
      <c r="P9" s="127">
        <f>'Full Database'!AA4</f>
        <v>41652</v>
      </c>
      <c r="Q9" s="128" t="str">
        <f>+'Full Database'!AD4</f>
        <v>None</v>
      </c>
      <c r="R9" s="99"/>
    </row>
    <row r="10" spans="1:18" x14ac:dyDescent="0.3">
      <c r="A10" s="110" t="str">
        <f>'Full Database'!A5</f>
        <v>Adox 750</v>
      </c>
      <c r="B10" s="111"/>
      <c r="C10" s="194"/>
      <c r="D10" s="129" t="str">
        <f>'Full Database'!M5</f>
        <v>Yes</v>
      </c>
      <c r="E10" s="130" t="str">
        <f>'Full Database'!N5</f>
        <v>N/A</v>
      </c>
      <c r="F10" s="130" t="str">
        <f>'Full Database'!O5</f>
        <v>Yes</v>
      </c>
      <c r="G10" s="131" t="str">
        <f>'Full Database'!P5</f>
        <v>Yes</v>
      </c>
      <c r="H10" s="129" t="str">
        <f>'Full Database'!Q5</f>
        <v>N/A</v>
      </c>
      <c r="I10" s="130" t="str">
        <f>'Full Database'!R5</f>
        <v>N/A</v>
      </c>
      <c r="J10" s="132" t="str">
        <f>'Full Database'!S5</f>
        <v>No</v>
      </c>
      <c r="K10" s="133" t="str">
        <f>'Full Database'!T5</f>
        <v>Not listed</v>
      </c>
      <c r="L10" s="134" t="str">
        <f>'Full Database'!U5</f>
        <v>9150-8</v>
      </c>
      <c r="M10" s="196" t="str">
        <f>HYPERLINK('Full Database'!V5,"Label PDF")</f>
        <v>Label PDF</v>
      </c>
      <c r="N10" s="135" t="s">
        <v>293</v>
      </c>
      <c r="O10" s="136" t="s">
        <v>293</v>
      </c>
      <c r="P10" s="137">
        <f>'Full Database'!AA5</f>
        <v>42108</v>
      </c>
      <c r="Q10" s="138" t="str">
        <f>'Full Database'!AD5</f>
        <v>None</v>
      </c>
      <c r="R10" s="101"/>
    </row>
    <row r="11" spans="1:18" x14ac:dyDescent="0.3">
      <c r="A11" s="110" t="str">
        <f>'Full Database'!A6</f>
        <v>Adox 3125</v>
      </c>
      <c r="B11" s="111"/>
      <c r="C11" s="194"/>
      <c r="D11" s="129" t="str">
        <f>'Full Database'!M6</f>
        <v>Yes</v>
      </c>
      <c r="E11" s="130" t="str">
        <f>'Full Database'!N6</f>
        <v>N/A</v>
      </c>
      <c r="F11" s="130" t="str">
        <f>'Full Database'!O6</f>
        <v>Yes</v>
      </c>
      <c r="G11" s="131" t="str">
        <f>'Full Database'!P6</f>
        <v>Yes</v>
      </c>
      <c r="H11" s="129" t="str">
        <f>'Full Database'!Q6</f>
        <v>N/A</v>
      </c>
      <c r="I11" s="130" t="str">
        <f>'Full Database'!R6</f>
        <v>N/A</v>
      </c>
      <c r="J11" s="132" t="str">
        <f>'Full Database'!S6</f>
        <v>No</v>
      </c>
      <c r="K11" s="133" t="str">
        <f>'Full Database'!T6</f>
        <v>Not listed</v>
      </c>
      <c r="L11" s="134" t="str">
        <f>'Full Database'!U6</f>
        <v>9150-7</v>
      </c>
      <c r="M11" s="196" t="str">
        <f>HYPERLINK('Full Database'!V6,"Label PDF")</f>
        <v>Label PDF</v>
      </c>
      <c r="N11" s="135" t="s">
        <v>293</v>
      </c>
      <c r="O11" s="136" t="s">
        <v>293</v>
      </c>
      <c r="P11" s="137">
        <f>'Full Database'!AA6</f>
        <v>42620</v>
      </c>
      <c r="Q11" s="138" t="str">
        <f>'Full Database'!AD6</f>
        <v>None</v>
      </c>
      <c r="R11" s="101"/>
    </row>
    <row r="12" spans="1:18" x14ac:dyDescent="0.3">
      <c r="A12" s="110" t="str">
        <f>'Full Database'!A7</f>
        <v>Agchlor 310</v>
      </c>
      <c r="B12" s="111"/>
      <c r="C12" s="194"/>
      <c r="D12" s="129" t="str">
        <f>'Full Database'!M7</f>
        <v>Yes</v>
      </c>
      <c r="E12" s="130" t="str">
        <f>'Full Database'!N7</f>
        <v>N/A</v>
      </c>
      <c r="F12" s="130" t="str">
        <f>'Full Database'!O7</f>
        <v>Yes</v>
      </c>
      <c r="G12" s="131" t="str">
        <f>'Full Database'!P7</f>
        <v>N/A</v>
      </c>
      <c r="H12" s="129" t="str">
        <f>'Full Database'!Q7</f>
        <v>N/A</v>
      </c>
      <c r="I12" s="130" t="str">
        <f>'Full Database'!R7</f>
        <v>N/A</v>
      </c>
      <c r="J12" s="132" t="str">
        <f>'Full Database'!S7</f>
        <v>No</v>
      </c>
      <c r="K12" s="133" t="str">
        <f>'Full Database'!T7</f>
        <v>Not listed</v>
      </c>
      <c r="L12" s="134" t="str">
        <f>'Full Database'!U7</f>
        <v>2792-62</v>
      </c>
      <c r="M12" s="196" t="str">
        <f>HYPERLINK('Full Database'!V7,"Label PDF")</f>
        <v>Label PDF</v>
      </c>
      <c r="N12" s="135" t="s">
        <v>293</v>
      </c>
      <c r="O12" s="136" t="s">
        <v>293</v>
      </c>
      <c r="P12" s="137">
        <f>'Full Database'!AA7</f>
        <v>41052</v>
      </c>
      <c r="Q12" s="138" t="str">
        <f>'Full Database'!AD7</f>
        <v>None</v>
      </c>
      <c r="R12" s="101"/>
    </row>
    <row r="13" spans="1:18" x14ac:dyDescent="0.3">
      <c r="A13" s="110" t="str">
        <f>'Full Database'!A8</f>
        <v>Anthium Dioxcide</v>
      </c>
      <c r="B13" s="111"/>
      <c r="C13" s="194"/>
      <c r="D13" s="129" t="str">
        <f>'Full Database'!M8</f>
        <v>N/A</v>
      </c>
      <c r="E13" s="130" t="str">
        <f>'Full Database'!N8</f>
        <v>N/A</v>
      </c>
      <c r="F13" s="130" t="str">
        <f>'Full Database'!O8</f>
        <v>Yes</v>
      </c>
      <c r="G13" s="131" t="str">
        <f>'Full Database'!P8</f>
        <v>N/A</v>
      </c>
      <c r="H13" s="129" t="str">
        <f>'Full Database'!Q8</f>
        <v>N/A</v>
      </c>
      <c r="I13" s="130" t="str">
        <f>'Full Database'!R8</f>
        <v>N/A</v>
      </c>
      <c r="J13" s="132" t="str">
        <f>'Full Database'!S8</f>
        <v>No</v>
      </c>
      <c r="K13" s="133" t="str">
        <f>'Full Database'!T8</f>
        <v>Not listed</v>
      </c>
      <c r="L13" s="134" t="str">
        <f>'Full Database'!U8</f>
        <v>9150-2</v>
      </c>
      <c r="M13" s="196" t="str">
        <f>HYPERLINK('Full Database'!V8,"Label PDF")</f>
        <v>Label PDF</v>
      </c>
      <c r="N13" s="135" t="s">
        <v>293</v>
      </c>
      <c r="O13" s="136" t="s">
        <v>293</v>
      </c>
      <c r="P13" s="137">
        <f>'Full Database'!AA8</f>
        <v>42619</v>
      </c>
      <c r="Q13" s="138" t="str">
        <f>'Full Database'!AD8</f>
        <v>None</v>
      </c>
      <c r="R13" s="101"/>
    </row>
    <row r="14" spans="1:18" ht="86.4" x14ac:dyDescent="0.3">
      <c r="A14" s="110" t="str">
        <f>'Full Database'!A9</f>
        <v>Antimicrobial Fruit and Vegetable Treatment</v>
      </c>
      <c r="B14" s="111"/>
      <c r="C14" s="194"/>
      <c r="D14" s="129" t="str">
        <f>'Full Database'!M9</f>
        <v>Yes</v>
      </c>
      <c r="E14" s="130" t="str">
        <f>'Full Database'!N9</f>
        <v>N/A</v>
      </c>
      <c r="F14" s="130" t="str">
        <f>'Full Database'!O9</f>
        <v>N/A</v>
      </c>
      <c r="G14" s="131" t="str">
        <f>'Full Database'!P9</f>
        <v>N/A</v>
      </c>
      <c r="H14" s="129" t="str">
        <f>'Full Database'!Q9</f>
        <v>N/A</v>
      </c>
      <c r="I14" s="130" t="str">
        <f>'Full Database'!R9</f>
        <v>N/A</v>
      </c>
      <c r="J14" s="132" t="str">
        <f>'Full Database'!S9</f>
        <v>For Washing Fruits and Vegetables</v>
      </c>
      <c r="K14" s="133" t="str">
        <f>'Full Database'!T9</f>
        <v>Not listed</v>
      </c>
      <c r="L14" s="134" t="str">
        <f>'Full Database'!U9</f>
        <v>1677-234</v>
      </c>
      <c r="M14" s="196" t="str">
        <f>HYPERLINK('Full Database'!V9,"Label PDF")</f>
        <v>Label PDF</v>
      </c>
      <c r="N14" s="135" t="s">
        <v>293</v>
      </c>
      <c r="O14" s="136" t="s">
        <v>293</v>
      </c>
      <c r="P14" s="137">
        <f>'Full Database'!AA9</f>
        <v>42704</v>
      </c>
      <c r="Q14" s="138" t="str">
        <f>'Full Database'!AD9</f>
        <v>None</v>
      </c>
      <c r="R14" s="101"/>
    </row>
    <row r="15" spans="1:18" x14ac:dyDescent="0.3">
      <c r="A15" s="110" t="str">
        <f>'Full Database'!A10</f>
        <v>Bacticide</v>
      </c>
      <c r="B15" s="111"/>
      <c r="C15" s="194"/>
      <c r="D15" s="129" t="str">
        <f>'Full Database'!M10</f>
        <v>Yes</v>
      </c>
      <c r="E15" s="130" t="str">
        <f>'Full Database'!N10</f>
        <v>N/A</v>
      </c>
      <c r="F15" s="130" t="str">
        <f>'Full Database'!O10</f>
        <v>Yes</v>
      </c>
      <c r="G15" s="131" t="str">
        <f>'Full Database'!P10</f>
        <v>Yes</v>
      </c>
      <c r="H15" s="129" t="str">
        <f>'Full Database'!Q10</f>
        <v>N/A</v>
      </c>
      <c r="I15" s="130" t="str">
        <f>'Full Database'!R10</f>
        <v>N/A</v>
      </c>
      <c r="J15" s="132" t="str">
        <f>'Full Database'!S10</f>
        <v>No</v>
      </c>
      <c r="K15" s="133" t="str">
        <f>'Full Database'!T10</f>
        <v>Not listed</v>
      </c>
      <c r="L15" s="134" t="str">
        <f>'Full Database'!U10</f>
        <v>72315-6</v>
      </c>
      <c r="M15" s="196" t="str">
        <f>HYPERLINK('Full Database'!V10,"Label PDF")</f>
        <v>Label PDF</v>
      </c>
      <c r="N15" s="135" t="s">
        <v>293</v>
      </c>
      <c r="O15" s="136" t="s">
        <v>293</v>
      </c>
      <c r="P15" s="137">
        <f>'Full Database'!AA10</f>
        <v>42194</v>
      </c>
      <c r="Q15" s="138" t="str">
        <f>'Full Database'!AD10</f>
        <v>None</v>
      </c>
      <c r="R15" s="101"/>
    </row>
    <row r="16" spans="1:18" ht="43.2" x14ac:dyDescent="0.3">
      <c r="A16" s="110" t="str">
        <f>'Full Database'!A11</f>
        <v>BioSide HS 15%</v>
      </c>
      <c r="B16" s="111"/>
      <c r="C16" s="194"/>
      <c r="D16" s="129" t="str">
        <f>'Full Database'!M11</f>
        <v>Yes</v>
      </c>
      <c r="E16" s="130" t="str">
        <f>'Full Database'!N11</f>
        <v>N/A</v>
      </c>
      <c r="F16" s="130" t="str">
        <f>'Full Database'!O11</f>
        <v>Yes</v>
      </c>
      <c r="G16" s="131" t="str">
        <f>'Full Database'!P11</f>
        <v>Yes</v>
      </c>
      <c r="H16" s="129" t="str">
        <f>'Full Database'!Q11</f>
        <v>N/A</v>
      </c>
      <c r="I16" s="130" t="str">
        <f>'Full Database'!R11</f>
        <v>N/A</v>
      </c>
      <c r="J16" s="132" t="str">
        <f>'Full Database'!S11</f>
        <v>For Food Contact Surfaces</v>
      </c>
      <c r="K16" s="133" t="str">
        <f>'Full Database'!T11</f>
        <v>See Notes for restrictions</v>
      </c>
      <c r="L16" s="134" t="str">
        <f>'Full Database'!U11</f>
        <v>63838-2</v>
      </c>
      <c r="M16" s="196" t="str">
        <f>HYPERLINK('Full Database'!V11,"Label PDF")</f>
        <v>Label PDF</v>
      </c>
      <c r="N16" s="135" t="s">
        <v>293</v>
      </c>
      <c r="O16" s="136" t="s">
        <v>293</v>
      </c>
      <c r="P16" s="137">
        <f>'Full Database'!AA11</f>
        <v>42436</v>
      </c>
      <c r="Q16" s="138" t="str">
        <f>'Full Database'!AD11</f>
        <v>OMRI Restrictions:  
Allowed as a Processing Santizer; 
Allowed with Restrictions for Pest Control</v>
      </c>
      <c r="R16" s="101"/>
    </row>
    <row r="17" spans="1:18" x14ac:dyDescent="0.3">
      <c r="A17" s="110" t="str">
        <f>'Full Database'!A12</f>
        <v>Bromicide 4000</v>
      </c>
      <c r="B17" s="111"/>
      <c r="C17" s="194"/>
      <c r="D17" s="129" t="str">
        <f>'Full Database'!M12</f>
        <v>Yes</v>
      </c>
      <c r="E17" s="130" t="str">
        <f>'Full Database'!N12</f>
        <v>N/A</v>
      </c>
      <c r="F17" s="130" t="str">
        <f>'Full Database'!O12</f>
        <v>N/A</v>
      </c>
      <c r="G17" s="131" t="str">
        <f>'Full Database'!P12</f>
        <v>N/A</v>
      </c>
      <c r="H17" s="129" t="str">
        <f>'Full Database'!Q12</f>
        <v>N/A</v>
      </c>
      <c r="I17" s="130" t="str">
        <f>'Full Database'!R12</f>
        <v>N/A</v>
      </c>
      <c r="J17" s="132" t="str">
        <f>'Full Database'!S12</f>
        <v>No</v>
      </c>
      <c r="K17" s="133" t="str">
        <f>'Full Database'!T12</f>
        <v>Not listed</v>
      </c>
      <c r="L17" s="134" t="str">
        <f>'Full Database'!U12</f>
        <v>83451-17</v>
      </c>
      <c r="M17" s="196" t="str">
        <f>HYPERLINK('Full Database'!V12,"Label PDF")</f>
        <v>Label PDF</v>
      </c>
      <c r="N17" s="135" t="s">
        <v>293</v>
      </c>
      <c r="O17" s="136" t="s">
        <v>293</v>
      </c>
      <c r="P17" s="137">
        <f>'Full Database'!AA12</f>
        <v>42369</v>
      </c>
      <c r="Q17" s="138" t="str">
        <f>'Full Database'!AD12</f>
        <v>None</v>
      </c>
      <c r="R17" s="101"/>
    </row>
    <row r="18" spans="1:18" x14ac:dyDescent="0.3">
      <c r="A18" s="110" t="str">
        <f>'Full Database'!A13</f>
        <v>Bromide Plus</v>
      </c>
      <c r="B18" s="111"/>
      <c r="C18" s="194"/>
      <c r="D18" s="129" t="str">
        <f>'Full Database'!M13</f>
        <v>Yes</v>
      </c>
      <c r="E18" s="130" t="str">
        <f>'Full Database'!N13</f>
        <v>N/A</v>
      </c>
      <c r="F18" s="130" t="str">
        <f>'Full Database'!O13</f>
        <v>N/A</v>
      </c>
      <c r="G18" s="131" t="str">
        <f>'Full Database'!P13</f>
        <v>N/A</v>
      </c>
      <c r="H18" s="129" t="str">
        <f>'Full Database'!Q13</f>
        <v>N/A</v>
      </c>
      <c r="I18" s="130" t="str">
        <f>'Full Database'!R13</f>
        <v>N/A</v>
      </c>
      <c r="J18" s="132" t="str">
        <f>'Full Database'!S13</f>
        <v>No</v>
      </c>
      <c r="K18" s="133" t="str">
        <f>'Full Database'!T13</f>
        <v>Not listed</v>
      </c>
      <c r="L18" s="134" t="str">
        <f>'Full Database'!U13</f>
        <v>8622-49</v>
      </c>
      <c r="M18" s="196" t="str">
        <f>HYPERLINK('Full Database'!V13,"Label PDF")</f>
        <v>Label PDF</v>
      </c>
      <c r="N18" s="135" t="s">
        <v>293</v>
      </c>
      <c r="O18" s="136" t="s">
        <v>293</v>
      </c>
      <c r="P18" s="137">
        <f>'Full Database'!AA13</f>
        <v>41493</v>
      </c>
      <c r="Q18" s="138" t="str">
        <f>'Full Database'!AD13</f>
        <v>None</v>
      </c>
      <c r="R18" s="101"/>
    </row>
    <row r="19" spans="1:18" x14ac:dyDescent="0.3">
      <c r="A19" s="110" t="str">
        <f>'Full Database'!A14</f>
        <v>Busan 6040</v>
      </c>
      <c r="B19" s="111"/>
      <c r="C19" s="194"/>
      <c r="D19" s="129" t="str">
        <f>'Full Database'!M14</f>
        <v>Yes</v>
      </c>
      <c r="E19" s="130" t="str">
        <f>'Full Database'!N14</f>
        <v>N/A</v>
      </c>
      <c r="F19" s="130" t="str">
        <f>'Full Database'!O14</f>
        <v>N/A</v>
      </c>
      <c r="G19" s="131" t="str">
        <f>'Full Database'!P14</f>
        <v>N/A</v>
      </c>
      <c r="H19" s="129" t="str">
        <f>'Full Database'!Q14</f>
        <v>N/A</v>
      </c>
      <c r="I19" s="130" t="str">
        <f>'Full Database'!R14</f>
        <v>N/A</v>
      </c>
      <c r="J19" s="132" t="str">
        <f>'Full Database'!S14</f>
        <v>No</v>
      </c>
      <c r="K19" s="133" t="str">
        <f>'Full Database'!T14</f>
        <v>Not listed</v>
      </c>
      <c r="L19" s="134" t="str">
        <f>'Full Database'!U14</f>
        <v>1448-345</v>
      </c>
      <c r="M19" s="196" t="str">
        <f>HYPERLINK('Full Database'!V14,"Label PDF")</f>
        <v>Label PDF</v>
      </c>
      <c r="N19" s="135" t="s">
        <v>293</v>
      </c>
      <c r="O19" s="136" t="s">
        <v>293</v>
      </c>
      <c r="P19" s="137">
        <f>'Full Database'!AA14</f>
        <v>41248</v>
      </c>
      <c r="Q19" s="138" t="str">
        <f>'Full Database'!AD14</f>
        <v>None</v>
      </c>
      <c r="R19" s="101"/>
    </row>
    <row r="20" spans="1:18" x14ac:dyDescent="0.3">
      <c r="A20" s="110" t="str">
        <f>'Full Database'!A15</f>
        <v>Carnebon 200</v>
      </c>
      <c r="B20" s="111"/>
      <c r="C20" s="194"/>
      <c r="D20" s="129" t="str">
        <f>'Full Database'!M15</f>
        <v>Yes</v>
      </c>
      <c r="E20" s="130" t="str">
        <f>'Full Database'!N15</f>
        <v>N/A</v>
      </c>
      <c r="F20" s="130" t="str">
        <f>'Full Database'!O15</f>
        <v>Yes</v>
      </c>
      <c r="G20" s="131" t="str">
        <f>'Full Database'!P15</f>
        <v>Yes</v>
      </c>
      <c r="H20" s="129" t="str">
        <f>'Full Database'!Q15</f>
        <v>N/A</v>
      </c>
      <c r="I20" s="130" t="str">
        <f>'Full Database'!R15</f>
        <v>N/A</v>
      </c>
      <c r="J20" s="132" t="str">
        <f>'Full Database'!S15</f>
        <v>No</v>
      </c>
      <c r="K20" s="133" t="str">
        <f>'Full Database'!T15</f>
        <v>Not listed</v>
      </c>
      <c r="L20" s="134" t="str">
        <f>'Full Database'!U15</f>
        <v>9150-3</v>
      </c>
      <c r="M20" s="196" t="str">
        <f>HYPERLINK('Full Database'!V15,"Label PDF")</f>
        <v>Label PDF</v>
      </c>
      <c r="N20" s="135" t="s">
        <v>293</v>
      </c>
      <c r="O20" s="136" t="s">
        <v>293</v>
      </c>
      <c r="P20" s="137">
        <f>'Full Database'!AA15</f>
        <v>42642</v>
      </c>
      <c r="Q20" s="138" t="str">
        <f>'Full Database'!AD15</f>
        <v>None</v>
      </c>
      <c r="R20" s="101"/>
    </row>
    <row r="21" spans="1:18" ht="28.8" x14ac:dyDescent="0.3">
      <c r="A21" s="110" t="str">
        <f>'Full Database'!A16</f>
        <v>Di-Oxy Solv</v>
      </c>
      <c r="B21" s="111"/>
      <c r="C21" s="194"/>
      <c r="D21" s="129" t="str">
        <f>'Full Database'!M16</f>
        <v>Yes</v>
      </c>
      <c r="E21" s="130" t="str">
        <f>'Full Database'!N16</f>
        <v>N/A</v>
      </c>
      <c r="F21" s="130" t="str">
        <f>'Full Database'!O16</f>
        <v>N/A</v>
      </c>
      <c r="G21" s="131" t="str">
        <f>'Full Database'!P16</f>
        <v>N/A</v>
      </c>
      <c r="H21" s="129" t="str">
        <f>'Full Database'!Q16</f>
        <v>N/A</v>
      </c>
      <c r="I21" s="130" t="str">
        <f>'Full Database'!R16</f>
        <v>N/A</v>
      </c>
      <c r="J21" s="132" t="str">
        <f>'Full Database'!S16</f>
        <v>No</v>
      </c>
      <c r="K21" s="133" t="str">
        <f>'Full Database'!T16</f>
        <v>Allowed with restrictions</v>
      </c>
      <c r="L21" s="134" t="str">
        <f>'Full Database'!U16</f>
        <v>72160-2</v>
      </c>
      <c r="M21" s="196" t="str">
        <f>HYPERLINK('Full Database'!V16,"Label PDF")</f>
        <v>Label PDF</v>
      </c>
      <c r="N21" s="135" t="s">
        <v>293</v>
      </c>
      <c r="O21" s="136" t="s">
        <v>293</v>
      </c>
      <c r="P21" s="137">
        <f>'Full Database'!AA16</f>
        <v>39406</v>
      </c>
      <c r="Q21" s="138" t="str">
        <f>'Full Database'!AD16</f>
        <v>None</v>
      </c>
      <c r="R21" s="101"/>
    </row>
    <row r="22" spans="1:18" x14ac:dyDescent="0.3">
      <c r="A22" s="110" t="str">
        <f>'Full Database'!A17</f>
        <v>Dixichlor Lite</v>
      </c>
      <c r="B22" s="111"/>
      <c r="C22" s="194"/>
      <c r="D22" s="129" t="str">
        <f>'Full Database'!M17</f>
        <v>Yes</v>
      </c>
      <c r="E22" s="130" t="str">
        <f>'Full Database'!N17</f>
        <v>N/A</v>
      </c>
      <c r="F22" s="130" t="str">
        <f>'Full Database'!O17</f>
        <v>Yes</v>
      </c>
      <c r="G22" s="131" t="str">
        <f>'Full Database'!P17</f>
        <v>N/A</v>
      </c>
      <c r="H22" s="129" t="str">
        <f>'Full Database'!Q17</f>
        <v>N/A</v>
      </c>
      <c r="I22" s="130" t="str">
        <f>'Full Database'!R17</f>
        <v>N/A</v>
      </c>
      <c r="J22" s="132" t="str">
        <f>'Full Database'!S17</f>
        <v>No</v>
      </c>
      <c r="K22" s="133" t="str">
        <f>'Full Database'!T17</f>
        <v>Not listed</v>
      </c>
      <c r="L22" s="134" t="str">
        <f>'Full Database'!U17</f>
        <v>813-14</v>
      </c>
      <c r="M22" s="196" t="str">
        <f>HYPERLINK('Full Database'!V17,"Label PDF")</f>
        <v>Label PDF</v>
      </c>
      <c r="N22" s="135" t="s">
        <v>293</v>
      </c>
      <c r="O22" s="136" t="s">
        <v>293</v>
      </c>
      <c r="P22" s="137">
        <f>'Full Database'!AA17</f>
        <v>41331</v>
      </c>
      <c r="Q22" s="138" t="str">
        <f>'Full Database'!AD17</f>
        <v>None</v>
      </c>
      <c r="R22" s="101"/>
    </row>
    <row r="23" spans="1:18" x14ac:dyDescent="0.3">
      <c r="A23" s="110" t="str">
        <f>'Full Database'!A18</f>
        <v>ECR Calcium Hypochlorite AST (Aquafit)</v>
      </c>
      <c r="B23" s="111"/>
      <c r="C23" s="194"/>
      <c r="D23" s="129" t="str">
        <f>'Full Database'!M18</f>
        <v>Yes</v>
      </c>
      <c r="E23" s="130" t="str">
        <f>'Full Database'!N18</f>
        <v>N/A</v>
      </c>
      <c r="F23" s="130" t="str">
        <f>'Full Database'!O18</f>
        <v>Yes</v>
      </c>
      <c r="G23" s="131" t="str">
        <f>'Full Database'!P18</f>
        <v>Yes</v>
      </c>
      <c r="H23" s="129" t="str">
        <f>'Full Database'!Q18</f>
        <v>N/A</v>
      </c>
      <c r="I23" s="130" t="str">
        <f>'Full Database'!R18</f>
        <v>N/A</v>
      </c>
      <c r="J23" s="132" t="str">
        <f>'Full Database'!S18</f>
        <v>No</v>
      </c>
      <c r="K23" s="133" t="str">
        <f>'Full Database'!T18</f>
        <v>Not listed</v>
      </c>
      <c r="L23" s="134" t="str">
        <f>'Full Database'!U18</f>
        <v xml:space="preserve"> 86460-4</v>
      </c>
      <c r="M23" s="196" t="str">
        <f>HYPERLINK('Full Database'!V18,"Label PDF")</f>
        <v>Label PDF</v>
      </c>
      <c r="N23" s="135" t="s">
        <v>293</v>
      </c>
      <c r="O23" s="136" t="s">
        <v>293</v>
      </c>
      <c r="P23" s="137">
        <f>'Full Database'!AA18</f>
        <v>40619</v>
      </c>
      <c r="Q23" s="138" t="str">
        <f>'Full Database'!AD18</f>
        <v>None</v>
      </c>
      <c r="R23" s="101"/>
    </row>
    <row r="24" spans="1:18" x14ac:dyDescent="0.3">
      <c r="A24" s="110" t="str">
        <f>'Full Database'!A19</f>
        <v xml:space="preserve">ECR Calcium Hypochlorite granules </v>
      </c>
      <c r="B24" s="111"/>
      <c r="C24" s="194"/>
      <c r="D24" s="129" t="str">
        <f>'Full Database'!M19</f>
        <v>Yes</v>
      </c>
      <c r="E24" s="130" t="str">
        <f>'Full Database'!N19</f>
        <v>N/A</v>
      </c>
      <c r="F24" s="130" t="str">
        <f>'Full Database'!O19</f>
        <v>Yes</v>
      </c>
      <c r="G24" s="131" t="str">
        <f>'Full Database'!P19</f>
        <v>Yes</v>
      </c>
      <c r="H24" s="129" t="str">
        <f>'Full Database'!Q19</f>
        <v>N/A</v>
      </c>
      <c r="I24" s="130" t="str">
        <f>'Full Database'!R19</f>
        <v>N/A</v>
      </c>
      <c r="J24" s="132" t="str">
        <f>'Full Database'!S19</f>
        <v>No</v>
      </c>
      <c r="K24" s="133" t="str">
        <f>'Full Database'!T19</f>
        <v>Not listed</v>
      </c>
      <c r="L24" s="134" t="str">
        <f>'Full Database'!U19</f>
        <v>86460-1</v>
      </c>
      <c r="M24" s="196" t="str">
        <f>HYPERLINK('Full Database'!V19,"Label PDF")</f>
        <v>Label PDF</v>
      </c>
      <c r="N24" s="135" t="s">
        <v>293</v>
      </c>
      <c r="O24" s="136" t="s">
        <v>293</v>
      </c>
      <c r="P24" s="137">
        <f>'Full Database'!AA19</f>
        <v>40619</v>
      </c>
      <c r="Q24" s="138" t="str">
        <f>'Full Database'!AD19</f>
        <v>None</v>
      </c>
      <c r="R24" s="101"/>
    </row>
    <row r="25" spans="1:18" x14ac:dyDescent="0.3">
      <c r="A25" s="110" t="str">
        <f>'Full Database'!A20</f>
        <v>ECR Calcium Hypochlorite T</v>
      </c>
      <c r="B25" s="111"/>
      <c r="C25" s="194"/>
      <c r="D25" s="129" t="str">
        <f>'Full Database'!M20</f>
        <v>Yes</v>
      </c>
      <c r="E25" s="130" t="str">
        <f>'Full Database'!N20</f>
        <v>N/A</v>
      </c>
      <c r="F25" s="130" t="str">
        <f>'Full Database'!O20</f>
        <v>Yes</v>
      </c>
      <c r="G25" s="131" t="str">
        <f>'Full Database'!P20</f>
        <v>Yes</v>
      </c>
      <c r="H25" s="129" t="str">
        <f>'Full Database'!Q20</f>
        <v>N/A</v>
      </c>
      <c r="I25" s="130" t="str">
        <f>'Full Database'!R20</f>
        <v>N/A</v>
      </c>
      <c r="J25" s="132" t="str">
        <f>'Full Database'!S20</f>
        <v>No</v>
      </c>
      <c r="K25" s="133" t="str">
        <f>'Full Database'!T20</f>
        <v>Not listed</v>
      </c>
      <c r="L25" s="134" t="str">
        <f>'Full Database'!U20</f>
        <v>86460-3</v>
      </c>
      <c r="M25" s="196" t="str">
        <f>HYPERLINK('Full Database'!V20,"Label PDF")</f>
        <v>Label PDF</v>
      </c>
      <c r="N25" s="135" t="s">
        <v>293</v>
      </c>
      <c r="O25" s="136" t="s">
        <v>293</v>
      </c>
      <c r="P25" s="137">
        <f>'Full Database'!AA20</f>
        <v>40619</v>
      </c>
      <c r="Q25" s="138" t="str">
        <f>'Full Database'!AD20</f>
        <v>None</v>
      </c>
      <c r="R25" s="101"/>
    </row>
    <row r="26" spans="1:18" x14ac:dyDescent="0.3">
      <c r="A26" s="110" t="str">
        <f>'Full Database'!A21</f>
        <v>Freshgard 72</v>
      </c>
      <c r="B26" s="111"/>
      <c r="C26" s="194"/>
      <c r="D26" s="129" t="str">
        <f>'Full Database'!M21</f>
        <v>Yes</v>
      </c>
      <c r="E26" s="130" t="str">
        <f>'Full Database'!N21</f>
        <v>N/A</v>
      </c>
      <c r="F26" s="130" t="str">
        <f>'Full Database'!O21</f>
        <v>Yes</v>
      </c>
      <c r="G26" s="131" t="str">
        <f>'Full Database'!P21</f>
        <v>N/A</v>
      </c>
      <c r="H26" s="129" t="str">
        <f>'Full Database'!Q21</f>
        <v>N/A</v>
      </c>
      <c r="I26" s="130" t="str">
        <f>'Full Database'!R21</f>
        <v>N/A</v>
      </c>
      <c r="J26" s="132" t="str">
        <f>'Full Database'!S21</f>
        <v>No</v>
      </c>
      <c r="K26" s="133" t="str">
        <f>'Full Database'!T21</f>
        <v>Not listed</v>
      </c>
      <c r="L26" s="134" t="str">
        <f>'Full Database'!U21</f>
        <v>8764-54</v>
      </c>
      <c r="M26" s="196" t="str">
        <f>HYPERLINK('Full Database'!V21,"Label PDF")</f>
        <v>Label PDF</v>
      </c>
      <c r="N26" s="135" t="s">
        <v>293</v>
      </c>
      <c r="O26" s="136" t="s">
        <v>293</v>
      </c>
      <c r="P26" s="137">
        <f>'Full Database'!AA21</f>
        <v>41344</v>
      </c>
      <c r="Q26" s="138" t="str">
        <f>'Full Database'!AD21</f>
        <v>None</v>
      </c>
      <c r="R26" s="101"/>
    </row>
    <row r="27" spans="1:18" ht="28.8" x14ac:dyDescent="0.3">
      <c r="A27" s="110" t="str">
        <f>'Full Database'!A22</f>
        <v xml:space="preserve">HTH Dry Chlorinator Tablets for Swimming Pools </v>
      </c>
      <c r="B27" s="111"/>
      <c r="C27" s="194"/>
      <c r="D27" s="129" t="str">
        <f>'Full Database'!M22</f>
        <v>Yes</v>
      </c>
      <c r="E27" s="130" t="str">
        <f>'Full Database'!N22</f>
        <v>N/A</v>
      </c>
      <c r="F27" s="130" t="str">
        <f>'Full Database'!O22</f>
        <v>Yes</v>
      </c>
      <c r="G27" s="131" t="str">
        <f>'Full Database'!P22</f>
        <v>Yes</v>
      </c>
      <c r="H27" s="129" t="str">
        <f>'Full Database'!Q22</f>
        <v>N/A</v>
      </c>
      <c r="I27" s="130" t="str">
        <f>'Full Database'!R22</f>
        <v>N/A</v>
      </c>
      <c r="J27" s="132" t="str">
        <f>'Full Database'!S22</f>
        <v>No</v>
      </c>
      <c r="K27" s="133" t="str">
        <f>'Full Database'!T22</f>
        <v>Not listed</v>
      </c>
      <c r="L27" s="134" t="str">
        <f>'Full Database'!U22</f>
        <v>1258-969</v>
      </c>
      <c r="M27" s="196" t="str">
        <f>HYPERLINK('Full Database'!V22,"Label PDF")</f>
        <v>Label PDF</v>
      </c>
      <c r="N27" s="135" t="s">
        <v>293</v>
      </c>
      <c r="O27" s="136" t="s">
        <v>293</v>
      </c>
      <c r="P27" s="137">
        <f>'Full Database'!AA22</f>
        <v>41340</v>
      </c>
      <c r="Q27" s="138" t="str">
        <f>'Full Database'!AD22</f>
        <v>None</v>
      </c>
      <c r="R27" s="101"/>
    </row>
    <row r="28" spans="1:18" x14ac:dyDescent="0.3">
      <c r="A28" s="110" t="str">
        <f>'Full Database'!A23</f>
        <v>Hypo 150</v>
      </c>
      <c r="B28" s="111"/>
      <c r="C28" s="194"/>
      <c r="D28" s="129" t="str">
        <f>'Full Database'!M23</f>
        <v>Yes</v>
      </c>
      <c r="E28" s="130" t="str">
        <f>'Full Database'!N23</f>
        <v>N/A</v>
      </c>
      <c r="F28" s="130" t="str">
        <f>'Full Database'!O23</f>
        <v>Yes</v>
      </c>
      <c r="G28" s="131" t="str">
        <f>'Full Database'!P23</f>
        <v>N/A</v>
      </c>
      <c r="H28" s="129" t="str">
        <f>'Full Database'!Q23</f>
        <v>N/A</v>
      </c>
      <c r="I28" s="130" t="str">
        <f>'Full Database'!R23</f>
        <v>N/A</v>
      </c>
      <c r="J28" s="132" t="str">
        <f>'Full Database'!S23</f>
        <v>No</v>
      </c>
      <c r="K28" s="133" t="str">
        <f>'Full Database'!T23</f>
        <v>Not listed</v>
      </c>
      <c r="L28" s="134" t="str">
        <f>'Full Database'!U23</f>
        <v>67649-20001</v>
      </c>
      <c r="M28" s="196" t="str">
        <f>HYPERLINK('Full Database'!V23,"Label PDF")</f>
        <v>Label PDF</v>
      </c>
      <c r="N28" s="135" t="s">
        <v>293</v>
      </c>
      <c r="O28" s="136" t="s">
        <v>293</v>
      </c>
      <c r="P28" s="137">
        <f>'Full Database'!AA23</f>
        <v>42566</v>
      </c>
      <c r="Q28" s="138" t="str">
        <f>'Full Database'!AD23</f>
        <v>None</v>
      </c>
      <c r="R28" s="101"/>
    </row>
    <row r="29" spans="1:18" ht="28.8" x14ac:dyDescent="0.3">
      <c r="A29" s="110" t="str">
        <f>'Full Database'!A24</f>
        <v>Induclor Calcium Hypochlorite Granules</v>
      </c>
      <c r="B29" s="111"/>
      <c r="C29" s="194"/>
      <c r="D29" s="129" t="str">
        <f>'Full Database'!M24</f>
        <v>Yes</v>
      </c>
      <c r="E29" s="130" t="str">
        <f>'Full Database'!N24</f>
        <v>N/A</v>
      </c>
      <c r="F29" s="130" t="str">
        <f>'Full Database'!O24</f>
        <v>Yes</v>
      </c>
      <c r="G29" s="131" t="str">
        <f>'Full Database'!P24</f>
        <v>Yes</v>
      </c>
      <c r="H29" s="129" t="str">
        <f>'Full Database'!Q24</f>
        <v>N/A</v>
      </c>
      <c r="I29" s="130" t="str">
        <f>'Full Database'!R24</f>
        <v>N/A</v>
      </c>
      <c r="J29" s="132" t="str">
        <f>'Full Database'!S24</f>
        <v>No</v>
      </c>
      <c r="K29" s="133" t="str">
        <f>'Full Database'!T24</f>
        <v>Allowed with restrictions</v>
      </c>
      <c r="L29" s="134" t="str">
        <f>'Full Database'!U24</f>
        <v>748-239</v>
      </c>
      <c r="M29" s="196" t="str">
        <f>HYPERLINK('Full Database'!V24,"Label PDF")</f>
        <v>Label PDF</v>
      </c>
      <c r="N29" s="135" t="s">
        <v>293</v>
      </c>
      <c r="O29" s="136" t="s">
        <v>293</v>
      </c>
      <c r="P29" s="137">
        <f>'Full Database'!AA24</f>
        <v>41894</v>
      </c>
      <c r="Q29" s="138" t="str">
        <f>'Full Database'!AD24</f>
        <v>None</v>
      </c>
      <c r="R29" s="101"/>
    </row>
    <row r="30" spans="1:18" x14ac:dyDescent="0.3">
      <c r="A30" s="110" t="str">
        <f>'Full Database'!A25</f>
        <v>Liquichlor 12.5% Solution</v>
      </c>
      <c r="B30" s="111"/>
      <c r="C30" s="194"/>
      <c r="D30" s="129" t="str">
        <f>'Full Database'!M25</f>
        <v>Yes</v>
      </c>
      <c r="E30" s="130" t="str">
        <f>'Full Database'!N25</f>
        <v>N/A</v>
      </c>
      <c r="F30" s="130" t="str">
        <f>'Full Database'!O25</f>
        <v>Yes</v>
      </c>
      <c r="G30" s="131" t="str">
        <f>'Full Database'!P25</f>
        <v>N/A</v>
      </c>
      <c r="H30" s="129" t="str">
        <f>'Full Database'!Q25</f>
        <v>N/A</v>
      </c>
      <c r="I30" s="130" t="str">
        <f>'Full Database'!R25</f>
        <v>N/A</v>
      </c>
      <c r="J30" s="132" t="str">
        <f>'Full Database'!S25</f>
        <v>No</v>
      </c>
      <c r="K30" s="133" t="str">
        <f>'Full Database'!T25</f>
        <v>Not listed</v>
      </c>
      <c r="L30" s="134" t="str">
        <f>'Full Database'!U25</f>
        <v>550-198</v>
      </c>
      <c r="M30" s="196" t="str">
        <f>HYPERLINK('Full Database'!V25,"Label PDF")</f>
        <v>Label PDF</v>
      </c>
      <c r="N30" s="135" t="s">
        <v>293</v>
      </c>
      <c r="O30" s="136" t="s">
        <v>293</v>
      </c>
      <c r="P30" s="137">
        <f>'Full Database'!AA25</f>
        <v>40777</v>
      </c>
      <c r="Q30" s="138" t="str">
        <f>'Full Database'!AD25</f>
        <v>None</v>
      </c>
      <c r="R30" s="101"/>
    </row>
    <row r="31" spans="1:18" ht="43.2" x14ac:dyDescent="0.3">
      <c r="A31" s="110" t="str">
        <f>'Full Database'!A26</f>
        <v>Maguard 5626</v>
      </c>
      <c r="B31" s="111"/>
      <c r="C31" s="194"/>
      <c r="D31" s="129" t="str">
        <f>'Full Database'!M26</f>
        <v>Yes</v>
      </c>
      <c r="E31" s="130" t="str">
        <f>'Full Database'!N26</f>
        <v>N/A</v>
      </c>
      <c r="F31" s="130" t="str">
        <f>'Full Database'!O26</f>
        <v>Yes</v>
      </c>
      <c r="G31" s="131" t="str">
        <f>'Full Database'!P26</f>
        <v>Yes</v>
      </c>
      <c r="H31" s="129" t="str">
        <f>'Full Database'!Q26</f>
        <v>N/A</v>
      </c>
      <c r="I31" s="130" t="str">
        <f>'Full Database'!R26</f>
        <v>N/A</v>
      </c>
      <c r="J31" s="132" t="str">
        <f>'Full Database'!S26</f>
        <v>For Food Contact Surfaces</v>
      </c>
      <c r="K31" s="133" t="str">
        <f>'Full Database'!T26</f>
        <v>Allowed with restrictions</v>
      </c>
      <c r="L31" s="134" t="str">
        <f>'Full Database'!U26</f>
        <v>10324-214</v>
      </c>
      <c r="M31" s="196" t="str">
        <f>HYPERLINK('Full Database'!V26,"Label PDF")</f>
        <v>Label PDF</v>
      </c>
      <c r="N31" s="135" t="s">
        <v>293</v>
      </c>
      <c r="O31" s="136" t="s">
        <v>293</v>
      </c>
      <c r="P31" s="137">
        <f>'Full Database'!AA26</f>
        <v>42158</v>
      </c>
      <c r="Q31" s="138" t="str">
        <f>'Full Database'!AD26</f>
        <v>None</v>
      </c>
      <c r="R31" s="101"/>
    </row>
    <row r="32" spans="1:18" x14ac:dyDescent="0.3">
      <c r="A32" s="110" t="str">
        <f>'Full Database'!A27</f>
        <v>Olin Chlorine</v>
      </c>
      <c r="B32" s="111"/>
      <c r="C32" s="194"/>
      <c r="D32" s="129" t="str">
        <f>'Full Database'!M27</f>
        <v>Yes</v>
      </c>
      <c r="E32" s="130" t="str">
        <f>'Full Database'!N27</f>
        <v>N/A</v>
      </c>
      <c r="F32" s="130" t="str">
        <f>'Full Database'!O27</f>
        <v>Yes</v>
      </c>
      <c r="G32" s="131" t="str">
        <f>'Full Database'!P27</f>
        <v>N/A</v>
      </c>
      <c r="H32" s="129" t="str">
        <f>'Full Database'!Q27</f>
        <v>N/A</v>
      </c>
      <c r="I32" s="130" t="str">
        <f>'Full Database'!R27</f>
        <v>N/A</v>
      </c>
      <c r="J32" s="132" t="str">
        <f>'Full Database'!S27</f>
        <v>No</v>
      </c>
      <c r="K32" s="133" t="str">
        <f>'Full Database'!T27</f>
        <v>Not listed</v>
      </c>
      <c r="L32" s="134" t="str">
        <f>'Full Database'!U27</f>
        <v>72315-1</v>
      </c>
      <c r="M32" s="196" t="str">
        <f>HYPERLINK('Full Database'!V27,"Label PDF")</f>
        <v>Label PDF</v>
      </c>
      <c r="N32" s="135" t="s">
        <v>293</v>
      </c>
      <c r="O32" s="136" t="s">
        <v>293</v>
      </c>
      <c r="P32" s="137">
        <f>'Full Database'!AA27</f>
        <v>42324</v>
      </c>
      <c r="Q32" s="138" t="str">
        <f>'Full Database'!AD27</f>
        <v>None</v>
      </c>
      <c r="R32" s="101"/>
    </row>
    <row r="33" spans="1:18" ht="28.8" x14ac:dyDescent="0.3">
      <c r="A33" s="110" t="str">
        <f>'Full Database'!A28</f>
        <v>Oxidate Broad Spectrum Bactericide/Fungicide</v>
      </c>
      <c r="B33" s="111"/>
      <c r="C33" s="194"/>
      <c r="D33" s="129" t="str">
        <f>'Full Database'!M28</f>
        <v>N/A</v>
      </c>
      <c r="E33" s="130" t="str">
        <f>'Full Database'!N28</f>
        <v>N/A</v>
      </c>
      <c r="F33" s="130" t="str">
        <f>'Full Database'!O28</f>
        <v>Yes</v>
      </c>
      <c r="G33" s="131" t="str">
        <f>'Full Database'!P28</f>
        <v>Yes</v>
      </c>
      <c r="H33" s="129" t="str">
        <f>'Full Database'!Q28</f>
        <v>N/A</v>
      </c>
      <c r="I33" s="130" t="str">
        <f>'Full Database'!R28</f>
        <v>N/A</v>
      </c>
      <c r="J33" s="132" t="str">
        <f>'Full Database'!S28</f>
        <v>No</v>
      </c>
      <c r="K33" s="133" t="str">
        <f>'Full Database'!T28</f>
        <v>Not listed</v>
      </c>
      <c r="L33" s="134" t="str">
        <f>'Full Database'!U28</f>
        <v>70299-2</v>
      </c>
      <c r="M33" s="196" t="str">
        <f>HYPERLINK('Full Database'!V28,"Label PDF")</f>
        <v>Label PDF</v>
      </c>
      <c r="N33" s="135" t="s">
        <v>293</v>
      </c>
      <c r="O33" s="136" t="s">
        <v>293</v>
      </c>
      <c r="P33" s="137">
        <f>'Full Database'!AA28</f>
        <v>40809</v>
      </c>
      <c r="Q33" s="138" t="str">
        <f>'Full Database'!AD28</f>
        <v>None</v>
      </c>
      <c r="R33" s="101"/>
    </row>
    <row r="34" spans="1:18" ht="28.8" x14ac:dyDescent="0.3">
      <c r="A34" s="110" t="str">
        <f>'Full Database'!A29</f>
        <v>Oxine</v>
      </c>
      <c r="B34" s="111"/>
      <c r="C34" s="194"/>
      <c r="D34" s="129" t="str">
        <f>'Full Database'!M29</f>
        <v>Yes</v>
      </c>
      <c r="E34" s="130" t="str">
        <f>'Full Database'!N29</f>
        <v>N/A</v>
      </c>
      <c r="F34" s="130" t="str">
        <f>'Full Database'!O29</f>
        <v>N/A</v>
      </c>
      <c r="G34" s="131" t="str">
        <f>'Full Database'!P29</f>
        <v>Yes</v>
      </c>
      <c r="H34" s="129" t="str">
        <f>'Full Database'!Q29</f>
        <v>N/A</v>
      </c>
      <c r="I34" s="130" t="str">
        <f>'Full Database'!R29</f>
        <v>N/A</v>
      </c>
      <c r="J34" s="132" t="str">
        <f>'Full Database'!S29</f>
        <v>No</v>
      </c>
      <c r="K34" s="133" t="str">
        <f>'Full Database'!T29</f>
        <v>Allowed with restrictions</v>
      </c>
      <c r="L34" s="134" t="str">
        <f>'Full Database'!U29</f>
        <v>9804-1</v>
      </c>
      <c r="M34" s="196" t="str">
        <f>HYPERLINK('Full Database'!V29,"Label PDF")</f>
        <v>Label PDF</v>
      </c>
      <c r="N34" s="135" t="s">
        <v>293</v>
      </c>
      <c r="O34" s="136" t="s">
        <v>293</v>
      </c>
      <c r="P34" s="137">
        <f>'Full Database'!AA29</f>
        <v>41652</v>
      </c>
      <c r="Q34" s="138" t="str">
        <f>'Full Database'!AD29</f>
        <v>None</v>
      </c>
      <c r="R34" s="101"/>
    </row>
    <row r="35" spans="1:18" ht="43.2" x14ac:dyDescent="0.3">
      <c r="A35" s="110" t="str">
        <f>'Full Database'!A30</f>
        <v>Oxonia Active</v>
      </c>
      <c r="B35" s="111"/>
      <c r="C35" s="194"/>
      <c r="D35" s="129" t="str">
        <f>'Full Database'!M30</f>
        <v>N/A</v>
      </c>
      <c r="E35" s="130" t="str">
        <f>'Full Database'!N30</f>
        <v>N/A</v>
      </c>
      <c r="F35" s="130" t="str">
        <f>'Full Database'!O30</f>
        <v>Yes</v>
      </c>
      <c r="G35" s="131" t="str">
        <f>'Full Database'!P30</f>
        <v>N/A</v>
      </c>
      <c r="H35" s="129" t="str">
        <f>'Full Database'!Q30</f>
        <v>N/A</v>
      </c>
      <c r="I35" s="130" t="str">
        <f>'Full Database'!R30</f>
        <v>N/A</v>
      </c>
      <c r="J35" s="132" t="str">
        <f>'Full Database'!S30</f>
        <v>For Food Contact Surfaces</v>
      </c>
      <c r="K35" s="133" t="str">
        <f>'Full Database'!T30</f>
        <v>Allowed with restrictions</v>
      </c>
      <c r="L35" s="134" t="str">
        <f>'Full Database'!U30</f>
        <v>1677-129</v>
      </c>
      <c r="M35" s="196" t="str">
        <f>HYPERLINK('Full Database'!V30,"Label PDF")</f>
        <v>Label PDF</v>
      </c>
      <c r="N35" s="135" t="s">
        <v>293</v>
      </c>
      <c r="O35" s="136" t="s">
        <v>293</v>
      </c>
      <c r="P35" s="137">
        <f>'Full Database'!AA30</f>
        <v>42614</v>
      </c>
      <c r="Q35" s="138" t="str">
        <f>'Full Database'!AD30</f>
        <v>None</v>
      </c>
      <c r="R35" s="101"/>
    </row>
    <row r="36" spans="1:18" x14ac:dyDescent="0.3">
      <c r="A36" s="110" t="str">
        <f>'Full Database'!A31</f>
        <v>Pac-chlor 12.5%</v>
      </c>
      <c r="B36" s="111"/>
      <c r="C36" s="194"/>
      <c r="D36" s="129" t="str">
        <f>'Full Database'!M31</f>
        <v>Yes</v>
      </c>
      <c r="E36" s="130" t="str">
        <f>'Full Database'!N31</f>
        <v>N/A</v>
      </c>
      <c r="F36" s="130" t="str">
        <f>'Full Database'!O31</f>
        <v>Yes</v>
      </c>
      <c r="G36" s="131" t="str">
        <f>'Full Database'!P31</f>
        <v>N/A</v>
      </c>
      <c r="H36" s="129" t="str">
        <f>'Full Database'!Q31</f>
        <v>N/A</v>
      </c>
      <c r="I36" s="130" t="str">
        <f>'Full Database'!R31</f>
        <v>N/A</v>
      </c>
      <c r="J36" s="132" t="str">
        <f>'Full Database'!S31</f>
        <v>No</v>
      </c>
      <c r="K36" s="133" t="str">
        <f>'Full Database'!T31</f>
        <v>Not listed</v>
      </c>
      <c r="L36" s="134" t="str">
        <f>'Full Database'!U31</f>
        <v>64864-55</v>
      </c>
      <c r="M36" s="196" t="str">
        <f>HYPERLINK('Full Database'!V31,"Label PDF")</f>
        <v>Label PDF</v>
      </c>
      <c r="N36" s="135" t="s">
        <v>293</v>
      </c>
      <c r="O36" s="136" t="s">
        <v>293</v>
      </c>
      <c r="P36" s="137">
        <f>'Full Database'!AA31</f>
        <v>41575</v>
      </c>
      <c r="Q36" s="138" t="str">
        <f>'Full Database'!AD31</f>
        <v>None</v>
      </c>
      <c r="R36" s="101"/>
    </row>
    <row r="37" spans="1:18" ht="43.2" x14ac:dyDescent="0.3">
      <c r="A37" s="110" t="str">
        <f>'Full Database'!A32</f>
        <v>Peraclean 5</v>
      </c>
      <c r="B37" s="111"/>
      <c r="C37" s="194"/>
      <c r="D37" s="129" t="str">
        <f>'Full Database'!M32</f>
        <v>Yes</v>
      </c>
      <c r="E37" s="130" t="str">
        <f>'Full Database'!N32</f>
        <v>N/A</v>
      </c>
      <c r="F37" s="130" t="str">
        <f>'Full Database'!O32</f>
        <v>Yes</v>
      </c>
      <c r="G37" s="131" t="str">
        <f>'Full Database'!P32</f>
        <v>N/A</v>
      </c>
      <c r="H37" s="129" t="str">
        <f>'Full Database'!Q32</f>
        <v>N/A</v>
      </c>
      <c r="I37" s="130" t="str">
        <f>'Full Database'!R32</f>
        <v>N/A</v>
      </c>
      <c r="J37" s="132" t="str">
        <f>'Full Database'!S32</f>
        <v>For Food Contact Surfaces</v>
      </c>
      <c r="K37" s="133" t="str">
        <f>'Full Database'!T32</f>
        <v>Allowed with restrictions</v>
      </c>
      <c r="L37" s="134" t="str">
        <f>'Full Database'!U32</f>
        <v>54289-3</v>
      </c>
      <c r="M37" s="196" t="str">
        <f>HYPERLINK('Full Database'!V32,"Label PDF")</f>
        <v>Label PDF</v>
      </c>
      <c r="N37" s="135" t="s">
        <v>293</v>
      </c>
      <c r="O37" s="136" t="s">
        <v>293</v>
      </c>
      <c r="P37" s="137">
        <f>'Full Database'!AA32</f>
        <v>41724</v>
      </c>
      <c r="Q37" s="138" t="str">
        <f>'Full Database'!AD32</f>
        <v>None</v>
      </c>
      <c r="R37" s="101"/>
    </row>
    <row r="38" spans="1:18" ht="43.2" x14ac:dyDescent="0.3">
      <c r="A38" s="110" t="str">
        <f>'Full Database'!A33</f>
        <v xml:space="preserve"> Peraclean 15</v>
      </c>
      <c r="B38" s="111"/>
      <c r="C38" s="194"/>
      <c r="D38" s="129" t="str">
        <f>'Full Database'!M33</f>
        <v>Yes</v>
      </c>
      <c r="E38" s="130" t="str">
        <f>'Full Database'!N33</f>
        <v>N/A</v>
      </c>
      <c r="F38" s="130" t="str">
        <f>'Full Database'!O33</f>
        <v>Yes</v>
      </c>
      <c r="G38" s="131" t="str">
        <f>'Full Database'!P33</f>
        <v>Yes</v>
      </c>
      <c r="H38" s="129" t="str">
        <f>'Full Database'!Q33</f>
        <v>N/A</v>
      </c>
      <c r="I38" s="130" t="str">
        <f>'Full Database'!R33</f>
        <v>N/A</v>
      </c>
      <c r="J38" s="132" t="str">
        <f>'Full Database'!S33</f>
        <v>For Food Contact Surfaces</v>
      </c>
      <c r="K38" s="133" t="str">
        <f>'Full Database'!T33</f>
        <v>Allowed with restrictions</v>
      </c>
      <c r="L38" s="134" t="str">
        <f>'Full Database'!U33</f>
        <v xml:space="preserve">54289-
4 </v>
      </c>
      <c r="M38" s="196" t="str">
        <f>HYPERLINK('Full Database'!V33,"Label PDF")</f>
        <v>Label PDF</v>
      </c>
      <c r="N38" s="135" t="s">
        <v>293</v>
      </c>
      <c r="O38" s="136" t="s">
        <v>293</v>
      </c>
      <c r="P38" s="137">
        <f>'Full Database'!AA33</f>
        <v>42205</v>
      </c>
      <c r="Q38" s="138" t="str">
        <f>'Full Database'!AD33</f>
        <v>None</v>
      </c>
      <c r="R38" s="101"/>
    </row>
    <row r="39" spans="1:18" ht="43.2" x14ac:dyDescent="0.3">
      <c r="A39" s="110" t="str">
        <f>'Full Database'!A34</f>
        <v>Perasan A</v>
      </c>
      <c r="B39" s="111"/>
      <c r="C39" s="194"/>
      <c r="D39" s="129" t="str">
        <f>'Full Database'!M34</f>
        <v>Yes</v>
      </c>
      <c r="E39" s="130" t="str">
        <f>'Full Database'!N34</f>
        <v>N/A</v>
      </c>
      <c r="F39" s="130" t="str">
        <f>'Full Database'!O34</f>
        <v>Yes</v>
      </c>
      <c r="G39" s="131" t="str">
        <f>'Full Database'!P34</f>
        <v>Yes</v>
      </c>
      <c r="H39" s="129" t="str">
        <f>'Full Database'!Q34</f>
        <v>N/A</v>
      </c>
      <c r="I39" s="130" t="str">
        <f>'Full Database'!R34</f>
        <v>N/A</v>
      </c>
      <c r="J39" s="132" t="str">
        <f>'Full Database'!S34</f>
        <v>For Food Contact Surfaces</v>
      </c>
      <c r="K39" s="133" t="str">
        <f>'Full Database'!T34</f>
        <v>See Notes for restrictions</v>
      </c>
      <c r="L39" s="134" t="str">
        <f>'Full Database'!U34</f>
        <v>63838-1</v>
      </c>
      <c r="M39" s="196" t="str">
        <f>HYPERLINK('Full Database'!V34,"Label PDF")</f>
        <v>Label PDF</v>
      </c>
      <c r="N39" s="135" t="s">
        <v>293</v>
      </c>
      <c r="O39" s="136" t="s">
        <v>293</v>
      </c>
      <c r="P39" s="137">
        <f>'Full Database'!AA34</f>
        <v>42542</v>
      </c>
      <c r="Q39" s="138" t="str">
        <f>'Full Database'!AD34</f>
        <v>OMRI Restrictions:  
Allowed as a Processing Santizer; 
Allowed with Restrictions for Pest Control</v>
      </c>
      <c r="R39" s="101"/>
    </row>
    <row r="40" spans="1:18" ht="43.2" x14ac:dyDescent="0.3">
      <c r="A40" s="110" t="str">
        <f>'Full Database'!A35</f>
        <v>Perasan C-5</v>
      </c>
      <c r="B40" s="111"/>
      <c r="C40" s="194"/>
      <c r="D40" s="129" t="str">
        <f>'Full Database'!M35</f>
        <v>Yes</v>
      </c>
      <c r="E40" s="130" t="str">
        <f>'Full Database'!N35</f>
        <v>N/A</v>
      </c>
      <c r="F40" s="130" t="str">
        <f>'Full Database'!O35</f>
        <v>Yes</v>
      </c>
      <c r="G40" s="131" t="str">
        <f>'Full Database'!P35</f>
        <v>N/A</v>
      </c>
      <c r="H40" s="129" t="str">
        <f>'Full Database'!Q35</f>
        <v>N/A</v>
      </c>
      <c r="I40" s="130" t="str">
        <f>'Full Database'!R35</f>
        <v>N/A</v>
      </c>
      <c r="J40" s="132" t="str">
        <f>'Full Database'!S35</f>
        <v>For Food Contact Surfaces</v>
      </c>
      <c r="K40" s="133" t="str">
        <f>'Full Database'!T35</f>
        <v>Not listed</v>
      </c>
      <c r="L40" s="134" t="str">
        <f>'Full Database'!U35</f>
        <v>63838-13</v>
      </c>
      <c r="M40" s="196" t="str">
        <f>HYPERLINK('Full Database'!V35,"Label PDF")</f>
        <v>Label PDF</v>
      </c>
      <c r="N40" s="135" t="s">
        <v>293</v>
      </c>
      <c r="O40" s="136" t="s">
        <v>293</v>
      </c>
      <c r="P40" s="137">
        <f>'Full Database'!AA35</f>
        <v>42481</v>
      </c>
      <c r="Q40" s="138" t="str">
        <f>'Full Database'!AD35</f>
        <v>None</v>
      </c>
      <c r="R40" s="101"/>
    </row>
    <row r="41" spans="1:18" x14ac:dyDescent="0.3">
      <c r="A41" s="110" t="str">
        <f>'Full Database'!A36</f>
        <v>Perasan OG</v>
      </c>
      <c r="B41" s="111"/>
      <c r="C41" s="194"/>
      <c r="D41" s="129" t="str">
        <f>'Full Database'!M36</f>
        <v>Yes</v>
      </c>
      <c r="E41" s="130" t="str">
        <f>'Full Database'!N36</f>
        <v>N/A</v>
      </c>
      <c r="F41" s="130" t="str">
        <f>'Full Database'!O36</f>
        <v>N/A</v>
      </c>
      <c r="G41" s="131" t="str">
        <f>'Full Database'!P36</f>
        <v>N/A</v>
      </c>
      <c r="H41" s="129" t="str">
        <f>'Full Database'!Q36</f>
        <v>N/A</v>
      </c>
      <c r="I41" s="130" t="str">
        <f>'Full Database'!R36</f>
        <v>N/A</v>
      </c>
      <c r="J41" s="132" t="str">
        <f>'Full Database'!S36</f>
        <v>No</v>
      </c>
      <c r="K41" s="133" t="str">
        <f>'Full Database'!T36</f>
        <v>Not listed</v>
      </c>
      <c r="L41" s="134" t="str">
        <f>'Full Database'!U36</f>
        <v>63838-20</v>
      </c>
      <c r="M41" s="196" t="str">
        <f>HYPERLINK('Full Database'!V36,"Label PDF")</f>
        <v>Label PDF</v>
      </c>
      <c r="N41" s="135" t="s">
        <v>293</v>
      </c>
      <c r="O41" s="136" t="s">
        <v>293</v>
      </c>
      <c r="P41" s="137">
        <f>'Full Database'!AA36</f>
        <v>42573</v>
      </c>
      <c r="Q41" s="138" t="str">
        <f>'Full Database'!AD36</f>
        <v>None</v>
      </c>
      <c r="R41" s="101"/>
    </row>
    <row r="42" spans="1:18" ht="43.2" x14ac:dyDescent="0.3">
      <c r="A42" s="110" t="str">
        <f>'Full Database'!A37</f>
        <v>PerOx Extreme</v>
      </c>
      <c r="B42" s="111"/>
      <c r="C42" s="194"/>
      <c r="D42" s="129" t="str">
        <f>'Full Database'!M37</f>
        <v>Yes</v>
      </c>
      <c r="E42" s="130" t="str">
        <f>'Full Database'!N37</f>
        <v>N/A</v>
      </c>
      <c r="F42" s="130" t="str">
        <f>'Full Database'!O37</f>
        <v>Yes</v>
      </c>
      <c r="G42" s="131" t="str">
        <f>'Full Database'!P37</f>
        <v>Yes</v>
      </c>
      <c r="H42" s="129" t="str">
        <f>'Full Database'!Q37</f>
        <v>N/A</v>
      </c>
      <c r="I42" s="130" t="str">
        <f>'Full Database'!R37</f>
        <v>N/A</v>
      </c>
      <c r="J42" s="132" t="str">
        <f>'Full Database'!S37</f>
        <v>For Food Contact Surfaces</v>
      </c>
      <c r="K42" s="133" t="str">
        <f>'Full Database'!T37</f>
        <v>Allowed with restrictions</v>
      </c>
      <c r="L42" s="134" t="str">
        <f>'Full Database'!U37</f>
        <v>833-5</v>
      </c>
      <c r="M42" s="196" t="str">
        <f>HYPERLINK('Full Database'!V37,"Label PDF")</f>
        <v>Label PDF</v>
      </c>
      <c r="N42" s="135" t="s">
        <v>293</v>
      </c>
      <c r="O42" s="136" t="s">
        <v>293</v>
      </c>
      <c r="P42" s="137">
        <f>'Full Database'!AA37</f>
        <v>42417</v>
      </c>
      <c r="Q42" s="138" t="str">
        <f>'Full Database'!AD37</f>
        <v>None</v>
      </c>
      <c r="R42" s="101"/>
    </row>
    <row r="43" spans="1:18" x14ac:dyDescent="0.3">
      <c r="A43" s="110" t="str">
        <f>'Full Database'!A38</f>
        <v>PPG 70 CAL Hypo Granules</v>
      </c>
      <c r="B43" s="111"/>
      <c r="C43" s="194"/>
      <c r="D43" s="129" t="str">
        <f>'Full Database'!M38</f>
        <v>Yes</v>
      </c>
      <c r="E43" s="130" t="str">
        <f>'Full Database'!N38</f>
        <v>N/A</v>
      </c>
      <c r="F43" s="130" t="str">
        <f>'Full Database'!O38</f>
        <v>Yes</v>
      </c>
      <c r="G43" s="131" t="str">
        <f>'Full Database'!P38</f>
        <v>Yes</v>
      </c>
      <c r="H43" s="129" t="str">
        <f>'Full Database'!Q38</f>
        <v>N/A</v>
      </c>
      <c r="I43" s="130" t="str">
        <f>'Full Database'!R38</f>
        <v>N/A</v>
      </c>
      <c r="J43" s="132" t="str">
        <f>'Full Database'!S38</f>
        <v>No</v>
      </c>
      <c r="K43" s="133" t="str">
        <f>'Full Database'!T38</f>
        <v>Not listed</v>
      </c>
      <c r="L43" s="134" t="str">
        <f>'Full Database'!U38</f>
        <v xml:space="preserve"> 748-296 </v>
      </c>
      <c r="M43" s="196" t="str">
        <f>HYPERLINK('Full Database'!V38,"Label PDF")</f>
        <v>Label PDF</v>
      </c>
      <c r="N43" s="135" t="s">
        <v>293</v>
      </c>
      <c r="O43" s="136" t="s">
        <v>293</v>
      </c>
      <c r="P43" s="137">
        <f>'Full Database'!AA38</f>
        <v>42102</v>
      </c>
      <c r="Q43" s="138" t="str">
        <f>'Full Database'!AD38</f>
        <v>None</v>
      </c>
      <c r="R43" s="101"/>
    </row>
    <row r="44" spans="1:18" ht="43.2" x14ac:dyDescent="0.3">
      <c r="A44" s="110" t="str">
        <f>'Full Database'!A39</f>
        <v xml:space="preserve">Pro-san L </v>
      </c>
      <c r="B44" s="111"/>
      <c r="C44" s="194"/>
      <c r="D44" s="129" t="str">
        <f>'Full Database'!M39</f>
        <v>Yes</v>
      </c>
      <c r="E44" s="130" t="str">
        <f>'Full Database'!N39</f>
        <v>N/A</v>
      </c>
      <c r="F44" s="130" t="str">
        <f>'Full Database'!O39</f>
        <v>Yes</v>
      </c>
      <c r="G44" s="131" t="str">
        <f>'Full Database'!P39</f>
        <v>N/A</v>
      </c>
      <c r="H44" s="129" t="str">
        <f>'Full Database'!Q39</f>
        <v>N/A</v>
      </c>
      <c r="I44" s="130" t="str">
        <f>'Full Database'!R39</f>
        <v>N/A</v>
      </c>
      <c r="J44" s="132" t="str">
        <f>'Full Database'!S39</f>
        <v>For Food Contact Surfaces</v>
      </c>
      <c r="K44" s="133" t="str">
        <f>'Full Database'!T39</f>
        <v>Not listed</v>
      </c>
      <c r="L44" s="134" t="str">
        <f>'Full Database'!U39</f>
        <v>71094-2</v>
      </c>
      <c r="M44" s="196" t="str">
        <f>HYPERLINK('Full Database'!V39,"Label PDF")</f>
        <v>Label PDF</v>
      </c>
      <c r="N44" s="135" t="s">
        <v>293</v>
      </c>
      <c r="O44" s="136" t="s">
        <v>293</v>
      </c>
      <c r="P44" s="137">
        <f>'Full Database'!AA39</f>
        <v>39420</v>
      </c>
      <c r="Q44" s="138" t="str">
        <f>'Full Database'!AD39</f>
        <v>None</v>
      </c>
      <c r="R44" s="101"/>
    </row>
    <row r="45" spans="1:18" ht="43.2" x14ac:dyDescent="0.3">
      <c r="A45" s="110" t="str">
        <f>'Full Database'!A41</f>
        <v>Pure Bright Germicidal Ultra Bleach</v>
      </c>
      <c r="B45" s="111"/>
      <c r="C45" s="194"/>
      <c r="D45" s="129" t="str">
        <f>'Full Database'!M41</f>
        <v>Yes</v>
      </c>
      <c r="E45" s="130" t="str">
        <f>'Full Database'!N41</f>
        <v>N/A</v>
      </c>
      <c r="F45" s="130" t="str">
        <f>'Full Database'!O41</f>
        <v>Yes</v>
      </c>
      <c r="G45" s="131" t="str">
        <f>'Full Database'!P41</f>
        <v>N/A</v>
      </c>
      <c r="H45" s="129" t="str">
        <f>'Full Database'!Q41</f>
        <v>N/A</v>
      </c>
      <c r="I45" s="130" t="str">
        <f>'Full Database'!R41</f>
        <v>N/A</v>
      </c>
      <c r="J45" s="132" t="str">
        <f>'Full Database'!S41</f>
        <v>For Food Contact Surfaces</v>
      </c>
      <c r="K45" s="133" t="str">
        <f>'Full Database'!T41</f>
        <v>Not listed</v>
      </c>
      <c r="L45" s="134" t="str">
        <f>'Full Database'!U41</f>
        <v>70271-13</v>
      </c>
      <c r="M45" s="196" t="str">
        <f>HYPERLINK('Full Database'!V41,"Label PDF")</f>
        <v>Label PDF</v>
      </c>
      <c r="N45" s="135" t="s">
        <v>293</v>
      </c>
      <c r="O45" s="136" t="s">
        <v>293</v>
      </c>
      <c r="P45" s="137">
        <f>'Full Database'!AA41</f>
        <v>42620</v>
      </c>
      <c r="Q45" s="138" t="str">
        <f>'Full Database'!AD41</f>
        <v>None</v>
      </c>
      <c r="R45" s="101"/>
    </row>
    <row r="46" spans="1:18" ht="43.2" x14ac:dyDescent="0.3">
      <c r="A46" s="110" t="str">
        <f>'Full Database'!A42</f>
        <v>Re-Ox</v>
      </c>
      <c r="B46" s="111"/>
      <c r="C46" s="194"/>
      <c r="D46" s="129" t="str">
        <f>'Full Database'!M42</f>
        <v>Yes</v>
      </c>
      <c r="E46" s="130" t="str">
        <f>'Full Database'!N42</f>
        <v>N/A</v>
      </c>
      <c r="F46" s="130" t="str">
        <f>'Full Database'!O42</f>
        <v>Yes</v>
      </c>
      <c r="G46" s="131" t="str">
        <f>'Full Database'!P42</f>
        <v>N/A</v>
      </c>
      <c r="H46" s="129" t="str">
        <f>'Full Database'!Q42</f>
        <v>N/A</v>
      </c>
      <c r="I46" s="130" t="str">
        <f>'Full Database'!R42</f>
        <v>N/A</v>
      </c>
      <c r="J46" s="132" t="str">
        <f>'Full Database'!S42</f>
        <v>For Food Contact Surfaces</v>
      </c>
      <c r="K46" s="133" t="str">
        <f>'Full Database'!T42</f>
        <v>Not listed</v>
      </c>
      <c r="L46" s="134" t="str">
        <f>'Full Database'!U42</f>
        <v>87437-1</v>
      </c>
      <c r="M46" s="196" t="str">
        <f>HYPERLINK('Full Database'!V42,"Label PDF")</f>
        <v>Label PDF</v>
      </c>
      <c r="N46" s="135" t="s">
        <v>293</v>
      </c>
      <c r="O46" s="136" t="s">
        <v>293</v>
      </c>
      <c r="P46" s="137">
        <f>'Full Database'!AA42</f>
        <v>41857</v>
      </c>
      <c r="Q46" s="138" t="str">
        <f>'Full Database'!AD42</f>
        <v>None</v>
      </c>
      <c r="R46" s="101"/>
    </row>
    <row r="47" spans="1:18" ht="43.2" x14ac:dyDescent="0.3">
      <c r="A47" s="110" t="str">
        <f>'Full Database'!A43</f>
        <v>Sanidate 5.0</v>
      </c>
      <c r="B47" s="111"/>
      <c r="C47" s="194"/>
      <c r="D47" s="129" t="str">
        <f>'Full Database'!M43</f>
        <v>Yes</v>
      </c>
      <c r="E47" s="130" t="str">
        <f>'Full Database'!N43</f>
        <v>N/A</v>
      </c>
      <c r="F47" s="130" t="str">
        <f>'Full Database'!O43</f>
        <v>Yes</v>
      </c>
      <c r="G47" s="131" t="str">
        <f>'Full Database'!P43</f>
        <v>Yes</v>
      </c>
      <c r="H47" s="129" t="str">
        <f>'Full Database'!Q43</f>
        <v>N/A</v>
      </c>
      <c r="I47" s="130" t="str">
        <f>'Full Database'!R43</f>
        <v>N/A</v>
      </c>
      <c r="J47" s="132" t="str">
        <f>'Full Database'!S43</f>
        <v>For Food Contact Surfaces</v>
      </c>
      <c r="K47" s="133" t="str">
        <f>'Full Database'!T43</f>
        <v>Allowed with restrictions</v>
      </c>
      <c r="L47" s="134" t="str">
        <f>'Full Database'!U43</f>
        <v>70299-19</v>
      </c>
      <c r="M47" s="196" t="str">
        <f>HYPERLINK('Full Database'!V43,"Label PDF")</f>
        <v>Label PDF</v>
      </c>
      <c r="N47" s="135" t="s">
        <v>293</v>
      </c>
      <c r="O47" s="136" t="s">
        <v>293</v>
      </c>
      <c r="P47" s="137">
        <f>'Full Database'!AA43</f>
        <v>42591</v>
      </c>
      <c r="Q47" s="138" t="str">
        <f>'Full Database'!AD43</f>
        <v>None</v>
      </c>
      <c r="R47" s="101"/>
    </row>
    <row r="48" spans="1:18" x14ac:dyDescent="0.3">
      <c r="A48" s="110" t="str">
        <f>'Full Database'!A44</f>
        <v>Sanidate 12.0</v>
      </c>
      <c r="B48" s="111"/>
      <c r="C48" s="194"/>
      <c r="D48" s="129" t="str">
        <f>'Full Database'!M44</f>
        <v>Yes</v>
      </c>
      <c r="E48" s="130" t="str">
        <f>'Full Database'!N44</f>
        <v>N/A</v>
      </c>
      <c r="F48" s="130" t="str">
        <f>'Full Database'!O44</f>
        <v>N/A</v>
      </c>
      <c r="G48" s="131" t="str">
        <f>'Full Database'!P44</f>
        <v>Yes</v>
      </c>
      <c r="H48" s="129" t="str">
        <f>'Full Database'!Q44</f>
        <v>N/A</v>
      </c>
      <c r="I48" s="130" t="str">
        <f>'Full Database'!R44</f>
        <v>N/A</v>
      </c>
      <c r="J48" s="132" t="str">
        <f>'Full Database'!S44</f>
        <v>No</v>
      </c>
      <c r="K48" s="133" t="str">
        <f>'Full Database'!T44</f>
        <v>Allowed</v>
      </c>
      <c r="L48" s="134" t="str">
        <f>'Full Database'!U44</f>
        <v>70299-18</v>
      </c>
      <c r="M48" s="196" t="str">
        <f>HYPERLINK('Full Database'!V44,"Label PDF")</f>
        <v>Label PDF</v>
      </c>
      <c r="N48" s="135" t="s">
        <v>293</v>
      </c>
      <c r="O48" s="136" t="s">
        <v>293</v>
      </c>
      <c r="P48" s="137">
        <f>'Full Database'!AA44</f>
        <v>42723</v>
      </c>
      <c r="Q48" s="138" t="str">
        <f>'Full Database'!AD44</f>
        <v>None</v>
      </c>
      <c r="R48" s="101"/>
    </row>
    <row r="49" spans="1:18" ht="43.2" x14ac:dyDescent="0.3">
      <c r="A49" s="110" t="str">
        <f>'Full Database'!A45</f>
        <v>SaniDate 15.0</v>
      </c>
      <c r="B49" s="111"/>
      <c r="C49" s="194"/>
      <c r="D49" s="129" t="str">
        <f>'Full Database'!M45</f>
        <v>Yes</v>
      </c>
      <c r="E49" s="130" t="str">
        <f>'Full Database'!N45</f>
        <v>N/A</v>
      </c>
      <c r="F49" s="130" t="str">
        <f>'Full Database'!O45</f>
        <v>Yes</v>
      </c>
      <c r="G49" s="131" t="str">
        <f>'Full Database'!P45</f>
        <v>N/A</v>
      </c>
      <c r="H49" s="129" t="str">
        <f>'Full Database'!Q45</f>
        <v>N/A</v>
      </c>
      <c r="I49" s="130" t="str">
        <f>'Full Database'!R45</f>
        <v>N/A</v>
      </c>
      <c r="J49" s="132" t="str">
        <f>'Full Database'!S45</f>
        <v>For Food Contact Surfaces</v>
      </c>
      <c r="K49" s="133" t="str">
        <f>'Full Database'!T45</f>
        <v>Not listed</v>
      </c>
      <c r="L49" s="134" t="str">
        <f>'Full Database'!U45</f>
        <v>70299-26</v>
      </c>
      <c r="M49" s="196" t="str">
        <f>HYPERLINK('Full Database'!V45,"Label PDF")</f>
        <v>Label PDF</v>
      </c>
      <c r="N49" s="135" t="s">
        <v>293</v>
      </c>
      <c r="O49" s="136" t="s">
        <v>293</v>
      </c>
      <c r="P49" s="137">
        <f>'Full Database'!AA45</f>
        <v>42675</v>
      </c>
      <c r="Q49" s="138" t="str">
        <f>'Full Database'!AD45</f>
        <v>None</v>
      </c>
      <c r="R49" s="101"/>
    </row>
    <row r="50" spans="1:18" ht="43.2" x14ac:dyDescent="0.3">
      <c r="A50" s="110" t="str">
        <f>'Full Database'!A46</f>
        <v xml:space="preserve">Sanidate Ready to Use </v>
      </c>
      <c r="B50" s="111"/>
      <c r="C50" s="194"/>
      <c r="D50" s="129" t="str">
        <f>'Full Database'!M46</f>
        <v>Yes</v>
      </c>
      <c r="E50" s="130" t="str">
        <f>'Full Database'!N46</f>
        <v>N/A</v>
      </c>
      <c r="F50" s="130" t="str">
        <f>'Full Database'!O46</f>
        <v>Yes</v>
      </c>
      <c r="G50" s="131" t="str">
        <f>'Full Database'!P46</f>
        <v>N/A</v>
      </c>
      <c r="H50" s="129" t="str">
        <f>'Full Database'!Q46</f>
        <v>N/A</v>
      </c>
      <c r="I50" s="130" t="str">
        <f>'Full Database'!R46</f>
        <v>N/A</v>
      </c>
      <c r="J50" s="132" t="str">
        <f>'Full Database'!S46</f>
        <v>For Food Contact Surfaces</v>
      </c>
      <c r="K50" s="133" t="str">
        <f>'Full Database'!T46</f>
        <v>Not listed</v>
      </c>
      <c r="L50" s="134" t="str">
        <f>'Full Database'!U46</f>
        <v>70299-9</v>
      </c>
      <c r="M50" s="196" t="str">
        <f>HYPERLINK('Full Database'!V46,"Label PDF")</f>
        <v>Label PDF</v>
      </c>
      <c r="N50" s="135" t="s">
        <v>293</v>
      </c>
      <c r="O50" s="136" t="s">
        <v>293</v>
      </c>
      <c r="P50" s="137">
        <f>'Full Database'!AA46</f>
        <v>42405</v>
      </c>
      <c r="Q50" s="138" t="str">
        <f>'Full Database'!AD46</f>
        <v>None</v>
      </c>
      <c r="R50" s="101"/>
    </row>
    <row r="51" spans="1:18" ht="43.2" x14ac:dyDescent="0.3">
      <c r="A51" s="110" t="str">
        <f>'Full Database'!A47</f>
        <v>Selectrocide 2L500</v>
      </c>
      <c r="B51" s="111"/>
      <c r="C51" s="194"/>
      <c r="D51" s="129" t="str">
        <f>'Full Database'!M47</f>
        <v>Yes</v>
      </c>
      <c r="E51" s="130" t="str">
        <f>'Full Database'!N47</f>
        <v>N/A</v>
      </c>
      <c r="F51" s="130" t="str">
        <f>'Full Database'!O47</f>
        <v>Yes</v>
      </c>
      <c r="G51" s="131" t="str">
        <f>'Full Database'!P47</f>
        <v>Yes</v>
      </c>
      <c r="H51" s="129" t="str">
        <f>'Full Database'!Q47</f>
        <v>N/A</v>
      </c>
      <c r="I51" s="130" t="str">
        <f>'Full Database'!R47</f>
        <v>N/A</v>
      </c>
      <c r="J51" s="132" t="str">
        <f>'Full Database'!S47</f>
        <v>For Food Contact Surfaces</v>
      </c>
      <c r="K51" s="133" t="str">
        <f>'Full Database'!T47</f>
        <v>Allowed with restrictions</v>
      </c>
      <c r="L51" s="134" t="str">
        <f>'Full Database'!U47</f>
        <v>74986-4</v>
      </c>
      <c r="M51" s="196" t="str">
        <f>HYPERLINK('Full Database'!V47,"Label PDF")</f>
        <v>Label PDF</v>
      </c>
      <c r="N51" s="135" t="s">
        <v>293</v>
      </c>
      <c r="O51" s="136" t="s">
        <v>293</v>
      </c>
      <c r="P51" s="137">
        <f>'Full Database'!AA47</f>
        <v>41638</v>
      </c>
      <c r="Q51" s="138" t="str">
        <f>'Full Database'!AD47</f>
        <v>None</v>
      </c>
      <c r="R51" s="101"/>
    </row>
    <row r="52" spans="1:18" ht="43.2" x14ac:dyDescent="0.3">
      <c r="A52" s="110" t="str">
        <f>'Full Database'!A48</f>
        <v>Selectrocide 5G</v>
      </c>
      <c r="B52" s="111"/>
      <c r="C52" s="194"/>
      <c r="D52" s="129" t="str">
        <f>'Full Database'!M48</f>
        <v>Yes</v>
      </c>
      <c r="E52" s="130" t="str">
        <f>'Full Database'!N48</f>
        <v>N/A</v>
      </c>
      <c r="F52" s="130" t="str">
        <f>'Full Database'!O48</f>
        <v>Yes</v>
      </c>
      <c r="G52" s="131" t="str">
        <f>'Full Database'!P48</f>
        <v>Yes</v>
      </c>
      <c r="H52" s="129" t="str">
        <f>'Full Database'!Q48</f>
        <v>N/A</v>
      </c>
      <c r="I52" s="130" t="str">
        <f>'Full Database'!R48</f>
        <v>N/A</v>
      </c>
      <c r="J52" s="132" t="str">
        <f>'Full Database'!S48</f>
        <v>For Food Contact Surfaces</v>
      </c>
      <c r="K52" s="133" t="str">
        <f>'Full Database'!T48</f>
        <v>Allowed with restrictions</v>
      </c>
      <c r="L52" s="134" t="str">
        <f>'Full Database'!U48</f>
        <v>74986-5</v>
      </c>
      <c r="M52" s="196" t="str">
        <f>HYPERLINK('Full Database'!V48,"Label PDF")</f>
        <v>Label PDF</v>
      </c>
      <c r="N52" s="135" t="s">
        <v>293</v>
      </c>
      <c r="O52" s="136" t="s">
        <v>293</v>
      </c>
      <c r="P52" s="137">
        <f>'Full Database'!AA48</f>
        <v>42167</v>
      </c>
      <c r="Q52" s="138" t="str">
        <f>'Full Database'!AD48</f>
        <v>None</v>
      </c>
      <c r="R52" s="101"/>
    </row>
    <row r="53" spans="1:18" x14ac:dyDescent="0.3">
      <c r="A53" s="110" t="str">
        <f>'Full Database'!A49</f>
        <v>Sodium Hypochlorite 12.5%</v>
      </c>
      <c r="B53" s="111"/>
      <c r="C53" s="194"/>
      <c r="D53" s="129" t="str">
        <f>'Full Database'!M49</f>
        <v>Yes</v>
      </c>
      <c r="E53" s="130" t="str">
        <f>'Full Database'!N49</f>
        <v>N/A</v>
      </c>
      <c r="F53" s="130" t="str">
        <f>'Full Database'!O49</f>
        <v>Yes</v>
      </c>
      <c r="G53" s="131" t="str">
        <f>'Full Database'!P49</f>
        <v>N/A</v>
      </c>
      <c r="H53" s="129" t="str">
        <f>'Full Database'!Q49</f>
        <v>N/A</v>
      </c>
      <c r="I53" s="130" t="str">
        <f>'Full Database'!R49</f>
        <v>N/A</v>
      </c>
      <c r="J53" s="132" t="str">
        <f>'Full Database'!S49</f>
        <v>No</v>
      </c>
      <c r="K53" s="133" t="str">
        <f>'Full Database'!T49</f>
        <v>Not listed</v>
      </c>
      <c r="L53" s="134" t="str">
        <f>'Full Database'!U49</f>
        <v>2686-20001</v>
      </c>
      <c r="M53" s="196" t="str">
        <f>HYPERLINK('Full Database'!V49,"Label PDF")</f>
        <v>Label PDF</v>
      </c>
      <c r="N53" s="135" t="s">
        <v>293</v>
      </c>
      <c r="O53" s="136" t="s">
        <v>293</v>
      </c>
      <c r="P53" s="137">
        <f>'Full Database'!AA49</f>
        <v>41051</v>
      </c>
      <c r="Q53" s="138" t="str">
        <f>'Full Database'!AD49</f>
        <v>None</v>
      </c>
      <c r="R53" s="101"/>
    </row>
    <row r="54" spans="1:18" x14ac:dyDescent="0.3">
      <c r="A54" s="110" t="str">
        <f>'Full Database'!A50</f>
        <v>Sodium Hypochlorite 12.5%</v>
      </c>
      <c r="B54" s="111"/>
      <c r="C54" s="194"/>
      <c r="D54" s="129" t="str">
        <f>'Full Database'!M50</f>
        <v>Yes</v>
      </c>
      <c r="E54" s="130" t="str">
        <f>'Full Database'!N50</f>
        <v>N/A</v>
      </c>
      <c r="F54" s="130" t="str">
        <f>'Full Database'!O50</f>
        <v>Yes</v>
      </c>
      <c r="G54" s="131" t="str">
        <f>'Full Database'!P50</f>
        <v>Yes</v>
      </c>
      <c r="H54" s="129" t="str">
        <f>'Full Database'!Q50</f>
        <v>N/A</v>
      </c>
      <c r="I54" s="130" t="str">
        <f>'Full Database'!R50</f>
        <v>N/A</v>
      </c>
      <c r="J54" s="132" t="str">
        <f>'Full Database'!S50</f>
        <v>No</v>
      </c>
      <c r="K54" s="133" t="str">
        <f>'Full Database'!T50</f>
        <v>Not listed</v>
      </c>
      <c r="L54" s="134" t="str">
        <f>'Full Database'!U50</f>
        <v>7151-20001</v>
      </c>
      <c r="M54" s="196" t="str">
        <f>HYPERLINK('Full Database'!V50,"Label PDF")</f>
        <v>Label PDF</v>
      </c>
      <c r="N54" s="135" t="s">
        <v>293</v>
      </c>
      <c r="O54" s="136" t="s">
        <v>293</v>
      </c>
      <c r="P54" s="137">
        <f>'Full Database'!AA50</f>
        <v>42326</v>
      </c>
      <c r="Q54" s="138" t="str">
        <f>'Full Database'!AD50</f>
        <v>None</v>
      </c>
      <c r="R54" s="101"/>
    </row>
    <row r="55" spans="1:18" x14ac:dyDescent="0.3">
      <c r="A55" s="110" t="str">
        <f>'Full Database'!A51</f>
        <v>Sodium Hypochlorite Solution</v>
      </c>
      <c r="B55" s="111"/>
      <c r="C55" s="194"/>
      <c r="D55" s="129" t="str">
        <f>'Full Database'!M51</f>
        <v>Yes</v>
      </c>
      <c r="E55" s="130" t="str">
        <f>'Full Database'!N51</f>
        <v>N/A</v>
      </c>
      <c r="F55" s="130" t="str">
        <f>'Full Database'!O51</f>
        <v>Yes</v>
      </c>
      <c r="G55" s="131" t="str">
        <f>'Full Database'!P51</f>
        <v>N/A</v>
      </c>
      <c r="H55" s="129" t="str">
        <f>'Full Database'!Q51</f>
        <v>N/A</v>
      </c>
      <c r="I55" s="130" t="str">
        <f>'Full Database'!R51</f>
        <v>N/A</v>
      </c>
      <c r="J55" s="132" t="str">
        <f>'Full Database'!S51</f>
        <v>No</v>
      </c>
      <c r="K55" s="133" t="str">
        <f>'Full Database'!T51</f>
        <v>Not listed</v>
      </c>
      <c r="L55" s="134" t="str">
        <f>'Full Database'!U51</f>
        <v>33981-20001</v>
      </c>
      <c r="M55" s="196" t="str">
        <f>HYPERLINK('Full Database'!V51,"Label PDF")</f>
        <v>Label PDF</v>
      </c>
      <c r="N55" s="135" t="s">
        <v>293</v>
      </c>
      <c r="O55" s="136" t="s">
        <v>293</v>
      </c>
      <c r="P55" s="137">
        <f>'Full Database'!AA51</f>
        <v>41695</v>
      </c>
      <c r="Q55" s="138" t="str">
        <f>'Full Database'!AD51</f>
        <v>None</v>
      </c>
      <c r="R55" s="101"/>
    </row>
    <row r="56" spans="1:18" x14ac:dyDescent="0.3">
      <c r="A56" s="110" t="str">
        <f>'Full Database'!A52</f>
        <v>Sodium Hypochlorite Solution 10%</v>
      </c>
      <c r="B56" s="111"/>
      <c r="C56" s="194"/>
      <c r="D56" s="129" t="str">
        <f>'Full Database'!M52</f>
        <v>Yes</v>
      </c>
      <c r="E56" s="130" t="str">
        <f>'Full Database'!N52</f>
        <v>N/A</v>
      </c>
      <c r="F56" s="130" t="str">
        <f>'Full Database'!O52</f>
        <v>Yes</v>
      </c>
      <c r="G56" s="131" t="str">
        <f>'Full Database'!P52</f>
        <v>N/A</v>
      </c>
      <c r="H56" s="129" t="str">
        <f>'Full Database'!Q52</f>
        <v>N/A</v>
      </c>
      <c r="I56" s="130" t="str">
        <f>'Full Database'!R52</f>
        <v>N/A</v>
      </c>
      <c r="J56" s="132" t="str">
        <f>'Full Database'!S52</f>
        <v>No</v>
      </c>
      <c r="K56" s="133" t="str">
        <f>'Full Database'!T52</f>
        <v>Not listed</v>
      </c>
      <c r="L56" s="134" t="str">
        <f>'Full Database'!U52</f>
        <v>33981-20002</v>
      </c>
      <c r="M56" s="196" t="str">
        <f>HYPERLINK('Full Database'!V52,"Label PDF")</f>
        <v>Label PDF</v>
      </c>
      <c r="N56" s="135" t="s">
        <v>293</v>
      </c>
      <c r="O56" s="136" t="s">
        <v>293</v>
      </c>
      <c r="P56" s="137">
        <f>'Full Database'!AA52</f>
        <v>41695</v>
      </c>
      <c r="Q56" s="138" t="str">
        <f>'Full Database'!AD52</f>
        <v>None</v>
      </c>
      <c r="R56" s="101"/>
    </row>
    <row r="57" spans="1:18" x14ac:dyDescent="0.3">
      <c r="A57" s="110" t="str">
        <f>'Full Database'!A53</f>
        <v>Sno-Glo Bleach</v>
      </c>
      <c r="B57" s="111"/>
      <c r="C57" s="194"/>
      <c r="D57" s="129" t="str">
        <f>'Full Database'!M53</f>
        <v>Yes</v>
      </c>
      <c r="E57" s="130" t="str">
        <f>'Full Database'!N53</f>
        <v>N/A</v>
      </c>
      <c r="F57" s="130" t="str">
        <f>'Full Database'!O53</f>
        <v>Yes</v>
      </c>
      <c r="G57" s="131" t="str">
        <f>'Full Database'!P53</f>
        <v>N/A</v>
      </c>
      <c r="H57" s="129" t="str">
        <f>'Full Database'!Q53</f>
        <v>N/A</v>
      </c>
      <c r="I57" s="130" t="str">
        <f>'Full Database'!R53</f>
        <v>N/A</v>
      </c>
      <c r="J57" s="132" t="str">
        <f>'Full Database'!S53</f>
        <v>No</v>
      </c>
      <c r="K57" s="133" t="str">
        <f>'Full Database'!T53</f>
        <v>Not listed</v>
      </c>
      <c r="L57" s="134" t="str">
        <f>'Full Database'!U53</f>
        <v>6785-20002</v>
      </c>
      <c r="M57" s="196" t="str">
        <f>HYPERLINK('Full Database'!V53,"Label PDF")</f>
        <v>Label PDF</v>
      </c>
      <c r="N57" s="135" t="s">
        <v>293</v>
      </c>
      <c r="O57" s="136" t="s">
        <v>293</v>
      </c>
      <c r="P57" s="137">
        <f>'Full Database'!AA53</f>
        <v>40983</v>
      </c>
      <c r="Q57" s="138" t="str">
        <f>'Full Database'!AD53</f>
        <v>None</v>
      </c>
      <c r="R57" s="101"/>
    </row>
    <row r="58" spans="1:18" ht="43.2" x14ac:dyDescent="0.3">
      <c r="A58" s="110" t="str">
        <f>'Full Database'!A54</f>
        <v>Ster-Bac</v>
      </c>
      <c r="B58" s="111"/>
      <c r="C58" s="194"/>
      <c r="D58" s="129" t="str">
        <f>'Full Database'!M54</f>
        <v>N/A</v>
      </c>
      <c r="E58" s="130" t="str">
        <f>'Full Database'!N54</f>
        <v>N/A</v>
      </c>
      <c r="F58" s="130" t="str">
        <f>'Full Database'!O54</f>
        <v>Yes</v>
      </c>
      <c r="G58" s="131" t="str">
        <f>'Full Database'!P54</f>
        <v>N/A</v>
      </c>
      <c r="H58" s="129" t="str">
        <f>'Full Database'!Q54</f>
        <v>N/A</v>
      </c>
      <c r="I58" s="130" t="str">
        <f>'Full Database'!R54</f>
        <v>N/A</v>
      </c>
      <c r="J58" s="132" t="str">
        <f>'Full Database'!S54</f>
        <v>For Food Contact Surfaces</v>
      </c>
      <c r="K58" s="133" t="str">
        <f>'Full Database'!T54</f>
        <v>Not listed</v>
      </c>
      <c r="L58" s="134" t="str">
        <f>'Full Database'!U54</f>
        <v>1677-43</v>
      </c>
      <c r="M58" s="196" t="str">
        <f>HYPERLINK('Full Database'!V54,"Label PDF")</f>
        <v>Label PDF</v>
      </c>
      <c r="N58" s="135" t="s">
        <v>293</v>
      </c>
      <c r="O58" s="136" t="s">
        <v>293</v>
      </c>
      <c r="P58" s="137">
        <f>'Full Database'!AA54</f>
        <v>42457</v>
      </c>
      <c r="Q58" s="138" t="str">
        <f>'Full Database'!AD54</f>
        <v>None</v>
      </c>
      <c r="R58" s="101"/>
    </row>
    <row r="59" spans="1:18" ht="43.2" x14ac:dyDescent="0.3">
      <c r="A59" s="110" t="str">
        <f>'Full Database'!A55</f>
        <v>StorOx 2.0</v>
      </c>
      <c r="B59" s="111"/>
      <c r="C59" s="194"/>
      <c r="D59" s="129" t="str">
        <f>'Full Database'!M55</f>
        <v>Yes</v>
      </c>
      <c r="E59" s="130" t="str">
        <f>'Full Database'!N55</f>
        <v>N/A</v>
      </c>
      <c r="F59" s="130" t="str">
        <f>'Full Database'!O55</f>
        <v>Yes</v>
      </c>
      <c r="G59" s="131" t="str">
        <f>'Full Database'!P55</f>
        <v>Yes</v>
      </c>
      <c r="H59" s="129" t="str">
        <f>'Full Database'!Q55</f>
        <v>N/A</v>
      </c>
      <c r="I59" s="130" t="str">
        <f>'Full Database'!R55</f>
        <v>N/A</v>
      </c>
      <c r="J59" s="132" t="str">
        <f>'Full Database'!S55</f>
        <v>For Food Contact Surfaces</v>
      </c>
      <c r="K59" s="133" t="str">
        <f>'Full Database'!T55</f>
        <v>Allowed</v>
      </c>
      <c r="L59" s="134" t="str">
        <f>'Full Database'!U55</f>
        <v>70299-7</v>
      </c>
      <c r="M59" s="196" t="str">
        <f>HYPERLINK('Full Database'!V55,"Label PDF")</f>
        <v>Label PDF</v>
      </c>
      <c r="N59" s="135" t="s">
        <v>293</v>
      </c>
      <c r="O59" s="136" t="s">
        <v>293</v>
      </c>
      <c r="P59" s="137">
        <f>'Full Database'!AA55</f>
        <v>42648</v>
      </c>
      <c r="Q59" s="138" t="str">
        <f>'Full Database'!AD55</f>
        <v>None</v>
      </c>
      <c r="R59" s="101"/>
    </row>
    <row r="60" spans="1:18" x14ac:dyDescent="0.3">
      <c r="A60" s="110" t="str">
        <f>'Full Database'!A56</f>
        <v>Surchlor</v>
      </c>
      <c r="B60" s="111"/>
      <c r="C60" s="194"/>
      <c r="D60" s="129" t="str">
        <f>'Full Database'!M56</f>
        <v>Yes</v>
      </c>
      <c r="E60" s="130" t="str">
        <f>'Full Database'!N56</f>
        <v>N/A</v>
      </c>
      <c r="F60" s="130" t="str">
        <f>'Full Database'!O56</f>
        <v>Yes</v>
      </c>
      <c r="G60" s="131" t="str">
        <f>'Full Database'!P56</f>
        <v>N/A</v>
      </c>
      <c r="H60" s="129" t="str">
        <f>'Full Database'!Q56</f>
        <v>N/A</v>
      </c>
      <c r="I60" s="130" t="str">
        <f>'Full Database'!R56</f>
        <v>N/A</v>
      </c>
      <c r="J60" s="132" t="str">
        <f>'Full Database'!S56</f>
        <v>No</v>
      </c>
      <c r="K60" s="133" t="str">
        <f>'Full Database'!T56</f>
        <v>Not listed</v>
      </c>
      <c r="L60" s="134" t="str">
        <f>'Full Database'!U56</f>
        <v>9359-2</v>
      </c>
      <c r="M60" s="196" t="str">
        <f>HYPERLINK('Full Database'!V56,"Label PDF")</f>
        <v>Label PDF</v>
      </c>
      <c r="N60" s="135" t="s">
        <v>293</v>
      </c>
      <c r="O60" s="136" t="s">
        <v>293</v>
      </c>
      <c r="P60" s="137">
        <f>'Full Database'!AA56</f>
        <v>40550</v>
      </c>
      <c r="Q60" s="138" t="str">
        <f>'Full Database'!AD56</f>
        <v>None</v>
      </c>
      <c r="R60" s="101"/>
    </row>
    <row r="61" spans="1:18" ht="129.6" x14ac:dyDescent="0.3">
      <c r="A61" s="110" t="str">
        <f>'Full Database'!A57</f>
        <v>Tsunami 100</v>
      </c>
      <c r="B61" s="111"/>
      <c r="C61" s="194"/>
      <c r="D61" s="129" t="str">
        <f>'Full Database'!M57</f>
        <v>Yes</v>
      </c>
      <c r="E61" s="130" t="str">
        <f>'Full Database'!N57</f>
        <v>N/A</v>
      </c>
      <c r="F61" s="130" t="str">
        <f>'Full Database'!O57</f>
        <v>Yes</v>
      </c>
      <c r="G61" s="131" t="str">
        <f>'Full Database'!P57</f>
        <v>N/A</v>
      </c>
      <c r="H61" s="129" t="str">
        <f>'Full Database'!Q57</f>
        <v>N/A</v>
      </c>
      <c r="I61" s="130" t="str">
        <f>'Full Database'!R57</f>
        <v>N/A</v>
      </c>
      <c r="J61" s="132" t="str">
        <f>'Full Database'!S57</f>
        <v>For Both Food Contact Surfaces and Fruits and Vegetables</v>
      </c>
      <c r="K61" s="133" t="str">
        <f>'Full Database'!T57</f>
        <v>See Notes for restrictions</v>
      </c>
      <c r="L61" s="134" t="str">
        <f>'Full Database'!U57</f>
        <v>1677-164</v>
      </c>
      <c r="M61" s="196" t="str">
        <f>HYPERLINK('Full Database'!V57,"Label PDF")</f>
        <v>Label PDF</v>
      </c>
      <c r="N61" s="135" t="s">
        <v>293</v>
      </c>
      <c r="O61" s="136" t="s">
        <v>293</v>
      </c>
      <c r="P61" s="137">
        <f>'Full Database'!AA57</f>
        <v>42494</v>
      </c>
      <c r="Q61" s="138" t="str">
        <f>'Full Database'!AD57</f>
        <v>OMRI Restrictions:
Allowed with restrictions (COR)
Allowed (NOP)</v>
      </c>
      <c r="R61" s="101"/>
    </row>
    <row r="62" spans="1:18" x14ac:dyDescent="0.3">
      <c r="A62" s="110" t="str">
        <f>'Full Database'!A59</f>
        <v>Vertex Concentrate</v>
      </c>
      <c r="B62" s="111"/>
      <c r="C62" s="194"/>
      <c r="D62" s="129" t="str">
        <f>'Full Database'!M59</f>
        <v>Yes</v>
      </c>
      <c r="E62" s="130" t="str">
        <f>'Full Database'!N59</f>
        <v>N/A</v>
      </c>
      <c r="F62" s="130" t="str">
        <f>'Full Database'!O59</f>
        <v>Yes</v>
      </c>
      <c r="G62" s="131" t="str">
        <f>'Full Database'!P59</f>
        <v>N/A</v>
      </c>
      <c r="H62" s="129" t="str">
        <f>'Full Database'!Q59</f>
        <v>N/A</v>
      </c>
      <c r="I62" s="130" t="str">
        <f>'Full Database'!R59</f>
        <v>N/A</v>
      </c>
      <c r="J62" s="132" t="str">
        <f>'Full Database'!S59</f>
        <v>No</v>
      </c>
      <c r="K62" s="133" t="str">
        <f>'Full Database'!T59</f>
        <v>Not listed</v>
      </c>
      <c r="L62" s="134" t="str">
        <f>'Full Database'!U59</f>
        <v>9616-8</v>
      </c>
      <c r="M62" s="196" t="str">
        <f>HYPERLINK('Full Database'!V59,"Label PDF")</f>
        <v>Label PDF</v>
      </c>
      <c r="N62" s="135" t="s">
        <v>293</v>
      </c>
      <c r="O62" s="136" t="s">
        <v>293</v>
      </c>
      <c r="P62" s="137">
        <f>'Full Database'!AA59</f>
        <v>40317</v>
      </c>
      <c r="Q62" s="138" t="str">
        <f>'Full Database'!AD59</f>
        <v>None</v>
      </c>
      <c r="R62" s="101"/>
    </row>
    <row r="63" spans="1:18" x14ac:dyDescent="0.3">
      <c r="A63" s="110" t="str">
        <f>'Full Database'!A60</f>
        <v>Vertex CSS-5</v>
      </c>
      <c r="B63" s="111"/>
      <c r="C63" s="194"/>
      <c r="D63" s="129" t="str">
        <f>'Full Database'!M60</f>
        <v>Yes</v>
      </c>
      <c r="E63" s="130" t="str">
        <f>'Full Database'!N60</f>
        <v>N/A</v>
      </c>
      <c r="F63" s="130" t="str">
        <f>'Full Database'!O60</f>
        <v>Yes</v>
      </c>
      <c r="G63" s="131" t="str">
        <f>'Full Database'!P60</f>
        <v>N/A</v>
      </c>
      <c r="H63" s="129" t="str">
        <f>'Full Database'!Q60</f>
        <v>N/A</v>
      </c>
      <c r="I63" s="130" t="str">
        <f>'Full Database'!R60</f>
        <v>N/A</v>
      </c>
      <c r="J63" s="132" t="str">
        <f>'Full Database'!S60</f>
        <v>No</v>
      </c>
      <c r="K63" s="133" t="str">
        <f>'Full Database'!T60</f>
        <v>Not listed</v>
      </c>
      <c r="L63" s="134" t="str">
        <f>'Full Database'!U60</f>
        <v>9616-10</v>
      </c>
      <c r="M63" s="196" t="str">
        <f>HYPERLINK('Full Database'!V60,"Label PDF")</f>
        <v>Label PDF</v>
      </c>
      <c r="N63" s="135" t="s">
        <v>293</v>
      </c>
      <c r="O63" s="136" t="s">
        <v>293</v>
      </c>
      <c r="P63" s="137">
        <f>'Full Database'!AA60</f>
        <v>41682</v>
      </c>
      <c r="Q63" s="138" t="str">
        <f>'Full Database'!AD60</f>
        <v>None</v>
      </c>
      <c r="R63" s="101"/>
    </row>
    <row r="64" spans="1:18" x14ac:dyDescent="0.3">
      <c r="A64" s="110" t="str">
        <f>'Full Database'!A61</f>
        <v xml:space="preserve">Vertex CSS-10 </v>
      </c>
      <c r="B64" s="111"/>
      <c r="C64" s="194"/>
      <c r="D64" s="129" t="str">
        <f>'Full Database'!M61</f>
        <v>Yes</v>
      </c>
      <c r="E64" s="130" t="str">
        <f>'Full Database'!N61</f>
        <v>N/A</v>
      </c>
      <c r="F64" s="130" t="str">
        <f>'Full Database'!O61</f>
        <v>Yes</v>
      </c>
      <c r="G64" s="131" t="str">
        <f>'Full Database'!P61</f>
        <v>N/A</v>
      </c>
      <c r="H64" s="129" t="str">
        <f>'Full Database'!Q61</f>
        <v>N/A</v>
      </c>
      <c r="I64" s="130" t="str">
        <f>'Full Database'!R61</f>
        <v>N/A</v>
      </c>
      <c r="J64" s="132" t="str">
        <f>'Full Database'!S61</f>
        <v>No</v>
      </c>
      <c r="K64" s="133" t="str">
        <f>'Full Database'!T61</f>
        <v>Not listed</v>
      </c>
      <c r="L64" s="134" t="str">
        <f>'Full Database'!U61</f>
        <v>9616-9</v>
      </c>
      <c r="M64" s="196" t="str">
        <f>HYPERLINK('Full Database'!V61,"Label PDF")</f>
        <v>Label PDF</v>
      </c>
      <c r="N64" s="135" t="s">
        <v>293</v>
      </c>
      <c r="O64" s="136" t="s">
        <v>293</v>
      </c>
      <c r="P64" s="137">
        <f>'Full Database'!AA61</f>
        <v>37627</v>
      </c>
      <c r="Q64" s="138" t="str">
        <f>'Full Database'!AD61</f>
        <v>None</v>
      </c>
      <c r="R64" s="101"/>
    </row>
    <row r="65" spans="1:18" x14ac:dyDescent="0.3">
      <c r="A65" s="110" t="str">
        <f>'Full Database'!A62</f>
        <v>Vertex CSS-12</v>
      </c>
      <c r="B65" s="111"/>
      <c r="C65" s="194"/>
      <c r="D65" s="129" t="str">
        <f>'Full Database'!M62</f>
        <v>Yes</v>
      </c>
      <c r="E65" s="130" t="str">
        <f>'Full Database'!N62</f>
        <v>N/A</v>
      </c>
      <c r="F65" s="130" t="str">
        <f>'Full Database'!O62</f>
        <v>Yes</v>
      </c>
      <c r="G65" s="131" t="str">
        <f>'Full Database'!P62</f>
        <v>N/A</v>
      </c>
      <c r="H65" s="129" t="str">
        <f>'Full Database'!Q62</f>
        <v>N/A</v>
      </c>
      <c r="I65" s="130" t="str">
        <f>'Full Database'!R62</f>
        <v>N/A</v>
      </c>
      <c r="J65" s="132" t="str">
        <f>'Full Database'!S62</f>
        <v>No</v>
      </c>
      <c r="K65" s="133" t="str">
        <f>'Full Database'!T62</f>
        <v>Not listed</v>
      </c>
      <c r="L65" s="134" t="str">
        <f>'Full Database'!U62</f>
        <v xml:space="preserve">9616-7 </v>
      </c>
      <c r="M65" s="196" t="str">
        <f>HYPERLINK('Full Database'!V62,"Label PDF")</f>
        <v>Label PDF</v>
      </c>
      <c r="N65" s="135" t="s">
        <v>293</v>
      </c>
      <c r="O65" s="136" t="s">
        <v>293</v>
      </c>
      <c r="P65" s="137">
        <f>'Full Database'!AA62</f>
        <v>41982</v>
      </c>
      <c r="Q65" s="138" t="str">
        <f>'Full Database'!AD62</f>
        <v>None</v>
      </c>
      <c r="R65" s="101"/>
    </row>
    <row r="66" spans="1:18" ht="86.4" x14ac:dyDescent="0.3">
      <c r="A66" s="110" t="str">
        <f>'Full Database'!A63</f>
        <v>Victory</v>
      </c>
      <c r="B66" s="111"/>
      <c r="C66" s="194"/>
      <c r="D66" s="129" t="str">
        <f>'Full Database'!M63</f>
        <v>Yes</v>
      </c>
      <c r="E66" s="130" t="str">
        <f>'Full Database'!N63</f>
        <v>N/A</v>
      </c>
      <c r="F66" s="130" t="str">
        <f>'Full Database'!O63</f>
        <v>N/A</v>
      </c>
      <c r="G66" s="131" t="str">
        <f>'Full Database'!P63</f>
        <v>N/A</v>
      </c>
      <c r="H66" s="129" t="str">
        <f>'Full Database'!Q63</f>
        <v>N/A</v>
      </c>
      <c r="I66" s="130" t="str">
        <f>'Full Database'!R63</f>
        <v>N/A</v>
      </c>
      <c r="J66" s="132" t="str">
        <f>'Full Database'!S63</f>
        <v>For Washing Fruits and Vegetables</v>
      </c>
      <c r="K66" s="133" t="str">
        <f>'Full Database'!T63</f>
        <v>Allowed</v>
      </c>
      <c r="L66" s="134" t="str">
        <f>'Full Database'!U63</f>
        <v>1677-186</v>
      </c>
      <c r="M66" s="196" t="str">
        <f>HYPERLINK('Full Database'!V63,"Label PDF")</f>
        <v>Label PDF</v>
      </c>
      <c r="N66" s="135" t="s">
        <v>293</v>
      </c>
      <c r="O66" s="136" t="s">
        <v>293</v>
      </c>
      <c r="P66" s="137">
        <f>'Full Database'!AA63</f>
        <v>42430</v>
      </c>
      <c r="Q66" s="138" t="str">
        <f>'Full Database'!AD63</f>
        <v>None</v>
      </c>
      <c r="R66" s="101"/>
    </row>
    <row r="67" spans="1:18" ht="129.6" x14ac:dyDescent="0.3">
      <c r="A67" s="110" t="str">
        <f>'Full Database'!A64</f>
        <v>VigorOx SP-15</v>
      </c>
      <c r="B67" s="111"/>
      <c r="C67" s="194"/>
      <c r="D67" s="129" t="str">
        <f>'Full Database'!M64</f>
        <v>Yes</v>
      </c>
      <c r="E67" s="130" t="str">
        <f>'Full Database'!N64</f>
        <v>N/A</v>
      </c>
      <c r="F67" s="130" t="str">
        <f>'Full Database'!O64</f>
        <v>Yes</v>
      </c>
      <c r="G67" s="131" t="str">
        <f>'Full Database'!P64</f>
        <v>Yes</v>
      </c>
      <c r="H67" s="129" t="str">
        <f>'Full Database'!Q64</f>
        <v>N/A</v>
      </c>
      <c r="I67" s="130" t="str">
        <f>'Full Database'!R64</f>
        <v>N/A</v>
      </c>
      <c r="J67" s="132" t="str">
        <f>'Full Database'!S64</f>
        <v>For Both Food Contact Surfaces and Fruits and Vegetables</v>
      </c>
      <c r="K67" s="133" t="str">
        <f>'Full Database'!T64</f>
        <v>Allowed</v>
      </c>
      <c r="L67" s="134" t="str">
        <f>'Full Database'!U64</f>
        <v>65402-3</v>
      </c>
      <c r="M67" s="196" t="str">
        <f>HYPERLINK('Full Database'!V64,"Label PDF")</f>
        <v>Label PDF</v>
      </c>
      <c r="N67" s="135" t="s">
        <v>293</v>
      </c>
      <c r="O67" s="136" t="s">
        <v>293</v>
      </c>
      <c r="P67" s="137">
        <f>'Full Database'!AA64</f>
        <v>42691</v>
      </c>
      <c r="Q67" s="138" t="str">
        <f>'Full Database'!AD64</f>
        <v>None</v>
      </c>
      <c r="R67" s="101"/>
    </row>
    <row r="68" spans="1:18" ht="15" thickBot="1" x14ac:dyDescent="0.35">
      <c r="A68" s="113" t="str">
        <f>'Full Database'!A66</f>
        <v xml:space="preserve">Zep FS Formula 4665 </v>
      </c>
      <c r="B68" s="114"/>
      <c r="C68" s="195"/>
      <c r="D68" s="144" t="str">
        <f>'Full Database'!M66</f>
        <v>Yes</v>
      </c>
      <c r="E68" s="145" t="str">
        <f>'Full Database'!N66</f>
        <v>N/A</v>
      </c>
      <c r="F68" s="145" t="str">
        <f>'Full Database'!O66</f>
        <v>Yes</v>
      </c>
      <c r="G68" s="146" t="str">
        <f>'Full Database'!P66</f>
        <v>N/A</v>
      </c>
      <c r="H68" s="144" t="str">
        <f>'Full Database'!Q66</f>
        <v>N/A</v>
      </c>
      <c r="I68" s="145" t="str">
        <f>'Full Database'!R66</f>
        <v>N/A</v>
      </c>
      <c r="J68" s="147" t="str">
        <f>'Full Database'!S66</f>
        <v>No</v>
      </c>
      <c r="K68" s="148" t="str">
        <f>'Full Database'!T66</f>
        <v>Not listed</v>
      </c>
      <c r="L68" s="149" t="str">
        <f>'Full Database'!U66</f>
        <v>1270-20001</v>
      </c>
      <c r="M68" s="197" t="str">
        <f>HYPERLINK('Full Database'!V66,"Label PDF")</f>
        <v>Label PDF</v>
      </c>
      <c r="N68" s="150" t="s">
        <v>293</v>
      </c>
      <c r="O68" s="151" t="s">
        <v>293</v>
      </c>
      <c r="P68" s="152">
        <f>'Full Database'!AA66</f>
        <v>42720</v>
      </c>
      <c r="Q68" s="153" t="str">
        <f>'Full Database'!AD66</f>
        <v>None</v>
      </c>
      <c r="R68" s="103"/>
    </row>
  </sheetData>
  <sheetProtection selectLockedCells="1" sort="0" autoFilter="0"/>
  <autoFilter ref="A8:P8"/>
  <mergeCells count="5">
    <mergeCell ref="A2:A6"/>
    <mergeCell ref="D7:G7"/>
    <mergeCell ref="H7:J7"/>
    <mergeCell ref="M7:O7"/>
    <mergeCell ref="K7:L7"/>
  </mergeCells>
  <hyperlinks>
    <hyperlink ref="C8" location="'Active ingredients'!C8" display="Active Ingredients"/>
    <hyperlink ref="B8" location="'Front page'!A8" display="Main Page"/>
    <hyperlink ref="R8" location="'Product info'!E8" display="Product Information"/>
  </hyperlink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Front page</vt:lpstr>
      <vt:lpstr>Active ingredients</vt:lpstr>
      <vt:lpstr>Label info (alt)</vt:lpstr>
      <vt:lpstr>Product info</vt:lpstr>
      <vt:lpstr>Full Database</vt:lpstr>
      <vt:lpstr>Lists</vt:lpstr>
      <vt:lpstr>Comparison to Kinchla</vt:lpstr>
      <vt:lpstr>Kinchla Info</vt:lpstr>
      <vt:lpstr>Label info</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Donna Marie Pahl</dc:creator>
  <cp:lastModifiedBy>Gretchen L. Wall</cp:lastModifiedBy>
  <dcterms:created xsi:type="dcterms:W3CDTF">2016-07-14T19:48:21Z</dcterms:created>
  <dcterms:modified xsi:type="dcterms:W3CDTF">2017-02-21T18:46:39Z</dcterms:modified>
</cp:coreProperties>
</file>